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povosi.sharepoint.com/sites/PO-WGZ/Gedeelde documenten/04. Financiën/3. Dossier_Professionalisering/Toolbox/2022/"/>
    </mc:Choice>
  </mc:AlternateContent>
  <xr:revisionPtr revIDLastSave="1" documentId="8_{4F5E3EA3-8A8C-4037-8D41-56D36B68F55A}" xr6:coauthVersionLast="47" xr6:coauthVersionMax="47" xr10:uidLastSave="{85A204F1-CC50-43C5-84E7-D669670FCD4F}"/>
  <bookViews>
    <workbookView xWindow="-120" yWindow="-120" windowWidth="29040" windowHeight="15720" xr2:uid="{00000000-000D-0000-FFFF-FFFF00000000}"/>
  </bookViews>
  <sheets>
    <sheet name="info" sheetId="12" r:id="rId1"/>
    <sheet name="berekening" sheetId="13" r:id="rId2"/>
    <sheet name="tab" sheetId="2" r:id="rId3"/>
  </sheets>
  <externalReferences>
    <externalReference r:id="rId4"/>
  </externalReferences>
  <definedNames>
    <definedName name="_ftn1" localSheetId="0">info!$C$27</definedName>
    <definedName name="_ftnref1" localSheetId="0">info!$C$14</definedName>
    <definedName name="_xlnm.Print_Area" localSheetId="1">berekening!$B$2:$P$36</definedName>
    <definedName name="_xlnm.Print_Area" localSheetId="0">info!$B$2:$O$36</definedName>
    <definedName name="salaris2022">[1]saltab!$A$3:$W$40</definedName>
    <definedName name="salaristabel2022">tab!$A$7:$Q$41</definedName>
    <definedName name="saltab2019">tab!#REF!</definedName>
    <definedName name="saltab2020">tab!#REF!</definedName>
    <definedName name="saltab2021">tab!#REF!</definedName>
    <definedName name="saltabsept2018">tab!#REF!</definedName>
    <definedName name="Schaal">tab!#REF!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0" i="13" l="1"/>
  <c r="M11" i="13"/>
  <c r="M12" i="13"/>
  <c r="M13" i="13"/>
  <c r="M14" i="13"/>
  <c r="M15" i="13"/>
  <c r="M16" i="13"/>
  <c r="M17" i="13"/>
  <c r="M18" i="13"/>
  <c r="M19" i="13"/>
  <c r="M20" i="13"/>
  <c r="M22" i="13"/>
  <c r="M23" i="13"/>
  <c r="M24" i="13"/>
  <c r="M25" i="13"/>
  <c r="M26" i="13"/>
  <c r="M27" i="13"/>
  <c r="M28" i="13"/>
  <c r="M29" i="13"/>
  <c r="M30" i="13"/>
  <c r="M31" i="13"/>
  <c r="M32" i="13"/>
  <c r="D4" i="13" l="1"/>
  <c r="O10" i="13"/>
  <c r="O11" i="13"/>
  <c r="O14" i="13"/>
  <c r="O15" i="13"/>
  <c r="O16" i="13"/>
  <c r="O17" i="13"/>
  <c r="O18" i="13"/>
  <c r="O19" i="13"/>
  <c r="O20" i="13"/>
  <c r="O22" i="13"/>
  <c r="O23" i="13"/>
  <c r="O24" i="13"/>
  <c r="O25" i="13"/>
  <c r="O26" i="13"/>
  <c r="O27" i="13"/>
  <c r="O28" i="13"/>
  <c r="O29" i="13"/>
  <c r="O30" i="13"/>
  <c r="O31" i="13"/>
  <c r="O32" i="13"/>
  <c r="O12"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J9" i="13"/>
  <c r="J10" i="13"/>
  <c r="L10" i="13" s="1"/>
  <c r="J11" i="13"/>
  <c r="L11" i="13" s="1"/>
  <c r="J12" i="13"/>
  <c r="L12" i="13" s="1"/>
  <c r="J13" i="13"/>
  <c r="L13" i="13" s="1"/>
  <c r="J14" i="13"/>
  <c r="L14" i="13" s="1"/>
  <c r="J15" i="13"/>
  <c r="L15" i="13" s="1"/>
  <c r="J16" i="13"/>
  <c r="L16" i="13" s="1"/>
  <c r="J17" i="13"/>
  <c r="L17" i="13" s="1"/>
  <c r="J18" i="13"/>
  <c r="L18" i="13" s="1"/>
  <c r="J19" i="13"/>
  <c r="L19" i="13" s="1"/>
  <c r="J20" i="13"/>
  <c r="L20" i="13" s="1"/>
  <c r="J21" i="13"/>
  <c r="L21" i="13" s="1"/>
  <c r="J22" i="13"/>
  <c r="L22" i="13" s="1"/>
  <c r="J23" i="13"/>
  <c r="L23" i="13" s="1"/>
  <c r="J24" i="13"/>
  <c r="L24" i="13" s="1"/>
  <c r="J25" i="13"/>
  <c r="L25" i="13" s="1"/>
  <c r="J26" i="13"/>
  <c r="L26" i="13" s="1"/>
  <c r="J27" i="13"/>
  <c r="L27" i="13" s="1"/>
  <c r="J28" i="13"/>
  <c r="L28" i="13" s="1"/>
  <c r="J29" i="13"/>
  <c r="L29" i="13" s="1"/>
  <c r="J30" i="13"/>
  <c r="L30" i="13" s="1"/>
  <c r="J31" i="13"/>
  <c r="L31" i="13" s="1"/>
  <c r="J32" i="13"/>
  <c r="L32" i="13" s="1"/>
  <c r="J8" i="13"/>
  <c r="L9" i="13" l="1"/>
  <c r="M9" i="13" s="1"/>
  <c r="O9" i="13" s="1"/>
  <c r="M21" i="13"/>
  <c r="O21" i="13" s="1"/>
  <c r="L8" i="13"/>
  <c r="M8" i="13" s="1"/>
  <c r="O13" i="13"/>
  <c r="O8" i="13" l="1"/>
  <c r="O34" i="13" s="1"/>
</calcChain>
</file>

<file path=xl/sharedStrings.xml><?xml version="1.0" encoding="utf-8"?>
<sst xmlns="http://schemas.openxmlformats.org/spreadsheetml/2006/main" count="133" uniqueCount="76">
  <si>
    <t>Handleiding bij berekening transitievergoeding</t>
  </si>
  <si>
    <t>Het model is beveiligd met het wachtwoord:</t>
  </si>
  <si>
    <t>poraad</t>
  </si>
  <si>
    <t>Onder Controleren, Beveiliging blad opheffen, kunt u de beveiliging verwijderen.</t>
  </si>
  <si>
    <t>Desgewenst kunt u het model dus aanpassen. Kennis van Excel is dan wel vereist.</t>
  </si>
  <si>
    <t>Aanleiding</t>
  </si>
  <si>
    <t xml:space="preserve">De vergoeding hangt af van het bruto maandsalaris en de duur van het dienstverband. </t>
  </si>
  <si>
    <t xml:space="preserve">Indien de medewerker ziek is op het moment van ontslag, dan heeft dat geen gevolgen voor de arbeidsduur of hoogte van het bruto maandsalaris waarmee in dit model wordt gerekend. </t>
  </si>
  <si>
    <t>Werkblad berekening</t>
  </si>
  <si>
    <t>Werkblad tab</t>
  </si>
  <si>
    <t xml:space="preserve">Eveneens staat de maximum transitievergoeding hierin vermeld. Deze wordt jaarlijks bijgesteld. </t>
  </si>
  <si>
    <r>
      <t xml:space="preserve">Heeft u een vraag over dit model, dan kunt u deze stellen </t>
    </r>
    <r>
      <rPr>
        <sz val="10"/>
        <rFont val="Calibri"/>
        <family val="2"/>
      </rPr>
      <t>via het icoon op de pagina van de Juridische helpdesk op mijnporaad.nl (na inlog in het ledenportaal)</t>
    </r>
  </si>
  <si>
    <t>naam</t>
  </si>
  <si>
    <t>schaal</t>
  </si>
  <si>
    <t>trede</t>
  </si>
  <si>
    <t>WTF</t>
  </si>
  <si>
    <t>datum in dienst</t>
  </si>
  <si>
    <t>datum uit dienst</t>
  </si>
  <si>
    <t>brutomnd. salaris incl. VU en SEJU</t>
  </si>
  <si>
    <t>dagen in dienst</t>
  </si>
  <si>
    <t>transitie vergoeding</t>
  </si>
  <si>
    <t>voorbeeld</t>
  </si>
  <si>
    <t>D14</t>
  </si>
  <si>
    <t>nee</t>
  </si>
  <si>
    <t>salaristabellen</t>
  </si>
  <si>
    <t>schaal / regel</t>
  </si>
  <si>
    <t>regels</t>
  </si>
  <si>
    <t>FC</t>
  </si>
  <si>
    <t>A10</t>
  </si>
  <si>
    <t>DIR</t>
  </si>
  <si>
    <t>A11</t>
  </si>
  <si>
    <t>A12</t>
  </si>
  <si>
    <t>A13</t>
  </si>
  <si>
    <t>D11</t>
  </si>
  <si>
    <t>D12</t>
  </si>
  <si>
    <t>D13</t>
  </si>
  <si>
    <t>D15</t>
  </si>
  <si>
    <t>ID1</t>
  </si>
  <si>
    <t>Overige</t>
  </si>
  <si>
    <t>ID2</t>
  </si>
  <si>
    <t>ID3</t>
  </si>
  <si>
    <t>Participatiebaan</t>
  </si>
  <si>
    <t>OP</t>
  </si>
  <si>
    <t>LIOa</t>
  </si>
  <si>
    <t>LIOb</t>
  </si>
  <si>
    <t>OOP</t>
  </si>
  <si>
    <t>Vakantietoeslag</t>
  </si>
  <si>
    <t>Structurele eindejaarsuitkering</t>
  </si>
  <si>
    <t>Maximum transitievergoeding</t>
  </si>
  <si>
    <t>ja</t>
  </si>
  <si>
    <t>ontslag bedrijfs econ. redenen (cao 10.4)?</t>
  </si>
  <si>
    <t>in mindering te brengen kosten (zie kader)</t>
  </si>
  <si>
    <t>Hoogte voorziening transtitievergoeding</t>
  </si>
  <si>
    <t>VOORZIENING TRANSITIEVERGOEDING (voor zover niet gecompenseerd door UWV)</t>
  </si>
  <si>
    <t>Wanneer mag je een voorziening vormen?</t>
  </si>
  <si>
    <t xml:space="preserve">Afhankelijk van feiten en omstandigheden kan de “unit of account” op een hoger niveau liggen dan de individuele werknemer, </t>
  </si>
  <si>
    <t xml:space="preserve">door de totale (verwachte) diensttijd. </t>
  </si>
  <si>
    <t>Met eventueel (te) ontvangen compensatie van bijv. het UWV moet rekening worden gehouden bij de bepaling van de hoogte van een voorziening.</t>
  </si>
  <si>
    <t>voorziening transitie vergoeding balansdatum</t>
  </si>
  <si>
    <t xml:space="preserve">Dit model helpt u de transitievergoeding te berekenen. De uiteindelijke transitievergoeding wordt berekend vanuit de salarisadministratie. </t>
  </si>
  <si>
    <t xml:space="preserve">balansdatum </t>
  </si>
  <si>
    <t>transitie vergoeding balansdatum</t>
  </si>
  <si>
    <t>Sinds de invoering van de Wet arbeidsmarkt in balans (1-1-2020) heeft de werknemer vanaf de eerste dag van de arbeidsovereenkomst recht op een transitievergoeding bij ontslag, ook als er sprake is van ontslag tijdens de proeftijd.</t>
  </si>
  <si>
    <r>
      <t xml:space="preserve">De voorziening is ten hoogste de (verwachte) te betalen transitievergoeding maal de verstreken diensttijd </t>
    </r>
    <r>
      <rPr>
        <b/>
        <sz val="10"/>
        <rFont val="Calibri"/>
        <family val="2"/>
        <scheme val="minor"/>
      </rPr>
      <t>tot balansdatum,</t>
    </r>
    <r>
      <rPr>
        <sz val="10"/>
        <rFont val="Calibri"/>
        <family val="2"/>
        <scheme val="minor"/>
      </rPr>
      <t xml:space="preserve"> gedeeld</t>
    </r>
  </si>
  <si>
    <t>Balansdatum</t>
  </si>
  <si>
    <t xml:space="preserve">Als op balansdatum sprake is van een redelijke mate van zekerheid dat een tijdelijk contract na balansdatum zal eindigen, </t>
  </si>
  <si>
    <t>en deze beëindiging zal leiden tot een uitgave in de vorm van een transitievergoeding na balansdatum,</t>
  </si>
  <si>
    <t>dan kan een voorziening worden gevormd op persoonsniveau.</t>
  </si>
  <si>
    <t>bijvoorbeeld een groep werknemers in een specifieke functie; zie ook RJ hoofdstuk 271 Personeelsbeloningen.</t>
  </si>
  <si>
    <t xml:space="preserve">In dit werkblad voert u de medewerker in: schaal, trede, WTF, datum in dienst en datum uit dienst. De transitievergoeding wordt dan berekend. Per geval moet worden bekeken of er sprake is van eventuele kosten die hierop in mindering kunnen worden gebracht. </t>
  </si>
  <si>
    <t>LB</t>
  </si>
  <si>
    <t>LC</t>
  </si>
  <si>
    <t>LD</t>
  </si>
  <si>
    <t>LE</t>
  </si>
  <si>
    <t>cao 2022-2023</t>
  </si>
  <si>
    <r>
      <t>In dit werkblad is de actuele salaristabel (</t>
    </r>
    <r>
      <rPr>
        <b/>
        <sz val="10"/>
        <color rgb="FFC00000"/>
        <rFont val="Calibri"/>
        <family val="2"/>
      </rPr>
      <t>cao po 2022-2023</t>
    </r>
    <r>
      <rPr>
        <sz val="10"/>
        <rFont val="Calibri"/>
        <family val="2"/>
      </rPr>
      <t>) opgenomen waarmee wordt gerekend in het werkblad berekening.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</si>
</sst>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quot;€&quot;\ * #,##0_-;_-&quot;€&quot;\ * #,##0\-;_-&quot;€&quot;\ * &quot;-&quot;??_-;_-@_-"/>
    <numFmt numFmtId="166" formatCode="[$-413]d/mmm/yy;@"/>
    <numFmt numFmtId="167" formatCode="d\ mmmm\ yyyy"/>
    <numFmt numFmtId="168" formatCode="0.0%"/>
  </numFmts>
  <fonts count="32" x14ac:knownFonts="1">
    <font>
      <sz val="10"/>
      <name val="Arial"/>
    </font>
    <font>
      <sz val="10"/>
      <name val="Arial"/>
      <family val="2"/>
    </font>
    <font>
      <sz val="10"/>
      <name val="Calibri"/>
      <family val="2"/>
    </font>
    <font>
      <b/>
      <sz val="10"/>
      <name val="Calibri"/>
      <family val="2"/>
    </font>
    <font>
      <u/>
      <sz val="10"/>
      <color indexed="12"/>
      <name val="Arial"/>
      <family val="2"/>
    </font>
    <font>
      <i/>
      <sz val="12"/>
      <name val="Calibri"/>
      <family val="2"/>
    </font>
    <font>
      <sz val="14"/>
      <name val="Calibri"/>
      <family val="2"/>
    </font>
    <font>
      <sz val="14"/>
      <name val="Arial"/>
      <family val="2"/>
    </font>
    <font>
      <sz val="14"/>
      <color indexed="10"/>
      <name val="Calibri"/>
      <family val="2"/>
    </font>
    <font>
      <i/>
      <sz val="12"/>
      <color rgb="FFC00000"/>
      <name val="Calibri"/>
      <family val="2"/>
    </font>
    <font>
      <u/>
      <sz val="9"/>
      <color indexed="12"/>
      <name val="Arial"/>
      <family val="2"/>
    </font>
    <font>
      <sz val="10"/>
      <name val="Calibri"/>
      <family val="2"/>
      <scheme val="minor"/>
    </font>
    <font>
      <sz val="10"/>
      <color rgb="FF000000"/>
      <name val="Calibri"/>
      <family val="2"/>
    </font>
    <font>
      <sz val="8"/>
      <name val="Arial"/>
      <family val="2"/>
    </font>
    <font>
      <b/>
      <sz val="10"/>
      <color rgb="FFC00000"/>
      <name val="Calibri"/>
      <family val="2"/>
      <scheme val="minor"/>
    </font>
    <font>
      <sz val="14"/>
      <color rgb="FFC00000"/>
      <name val="Calibri"/>
      <family val="2"/>
      <scheme val="minor"/>
    </font>
    <font>
      <b/>
      <sz val="10"/>
      <name val="Calibri"/>
      <family val="2"/>
      <scheme val="minor"/>
    </font>
    <font>
      <i/>
      <sz val="11"/>
      <name val="Calibri"/>
      <family val="2"/>
      <scheme val="minor"/>
    </font>
    <font>
      <sz val="9"/>
      <name val="Calibri"/>
      <family val="2"/>
      <scheme val="minor"/>
    </font>
    <font>
      <b/>
      <sz val="9"/>
      <color theme="1" tint="0.34998626667073579"/>
      <name val="Calibri"/>
      <family val="2"/>
      <scheme val="minor"/>
    </font>
    <font>
      <b/>
      <sz val="9"/>
      <name val="Calibri"/>
      <family val="2"/>
      <scheme val="minor"/>
    </font>
    <font>
      <sz val="12"/>
      <color rgb="FFC00000"/>
      <name val="Calibri"/>
      <family val="2"/>
      <scheme val="minor"/>
    </font>
    <font>
      <i/>
      <sz val="9"/>
      <color rgb="FFC00000"/>
      <name val="Calibri"/>
      <family val="2"/>
      <scheme val="minor"/>
    </font>
    <font>
      <i/>
      <sz val="9"/>
      <color theme="1" tint="0.249977111117893"/>
      <name val="Calibri"/>
      <family val="2"/>
      <scheme val="minor"/>
    </font>
    <font>
      <b/>
      <sz val="9"/>
      <color rgb="FFC00000"/>
      <name val="Calibri"/>
      <family val="2"/>
      <scheme val="minor"/>
    </font>
    <font>
      <sz val="9"/>
      <color theme="1"/>
      <name val="Calibri"/>
      <family val="2"/>
      <scheme val="minor"/>
    </font>
    <font>
      <u/>
      <sz val="9"/>
      <color theme="10"/>
      <name val="Calibri"/>
      <family val="2"/>
      <scheme val="minor"/>
    </font>
    <font>
      <b/>
      <sz val="9"/>
      <color indexed="8"/>
      <name val="Calibri"/>
      <family val="2"/>
      <scheme val="minor"/>
    </font>
    <font>
      <i/>
      <sz val="9"/>
      <color theme="1"/>
      <name val="Calibri"/>
      <family val="2"/>
      <scheme val="minor"/>
    </font>
    <font>
      <u/>
      <sz val="9"/>
      <name val="Calibri"/>
      <family val="2"/>
      <scheme val="minor"/>
    </font>
    <font>
      <i/>
      <sz val="10"/>
      <name val="Calibri"/>
      <family val="2"/>
      <scheme val="minor"/>
    </font>
    <font>
      <b/>
      <sz val="10"/>
      <color rgb="FFC00000"/>
      <name val="Calibri"/>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tint="-4.9989318521683403E-2"/>
      </left>
      <right style="thin">
        <color theme="0" tint="-4.9989318521683403E-2"/>
      </right>
      <top/>
      <bottom style="thin">
        <color theme="0" tint="-4.9989318521683403E-2"/>
      </bottom>
      <diagonal/>
    </border>
    <border>
      <left/>
      <right style="thin">
        <color theme="0"/>
      </right>
      <top/>
      <bottom style="thin">
        <color theme="0"/>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116">
    <xf numFmtId="0" fontId="0" fillId="0" borderId="0" xfId="0"/>
    <xf numFmtId="0" fontId="2" fillId="2" borderId="0" xfId="0" applyFont="1" applyFill="1"/>
    <xf numFmtId="0" fontId="0" fillId="2" borderId="0" xfId="0" applyFill="1"/>
    <xf numFmtId="0" fontId="4" fillId="2" borderId="0" xfId="4" applyFill="1" applyAlignment="1" applyProtection="1"/>
    <xf numFmtId="0" fontId="6" fillId="2" borderId="0" xfId="0" applyFont="1" applyFill="1"/>
    <xf numFmtId="0" fontId="7" fillId="2" borderId="0" xfId="0" applyFont="1" applyFill="1"/>
    <xf numFmtId="0" fontId="10" fillId="2" borderId="0" xfId="4" applyFont="1" applyFill="1" applyAlignment="1" applyProtection="1"/>
    <xf numFmtId="0" fontId="0" fillId="2" borderId="0" xfId="0" applyFill="1" applyAlignment="1">
      <alignment horizontal="left" vertical="top"/>
    </xf>
    <xf numFmtId="0" fontId="6" fillId="2" borderId="0" xfId="0" applyFont="1" applyFill="1" applyAlignment="1">
      <alignment horizontal="left" vertical="top"/>
    </xf>
    <xf numFmtId="0" fontId="7" fillId="2" borderId="0" xfId="0" applyFont="1" applyFill="1" applyAlignment="1">
      <alignment horizontal="left" vertical="top"/>
    </xf>
    <xf numFmtId="15" fontId="8" fillId="2" borderId="0" xfId="0" applyNumberFormat="1" applyFont="1" applyFill="1" applyAlignment="1">
      <alignment horizontal="left" vertical="top"/>
    </xf>
    <xf numFmtId="0" fontId="5" fillId="2" borderId="0" xfId="0" applyFont="1" applyFill="1" applyAlignment="1">
      <alignment horizontal="left" vertical="top"/>
    </xf>
    <xf numFmtId="166" fontId="9" fillId="2" borderId="0" xfId="0" applyNumberFormat="1" applyFont="1" applyFill="1"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left" vertical="top"/>
    </xf>
    <xf numFmtId="0" fontId="12" fillId="0" borderId="0" xfId="0" applyFont="1" applyAlignment="1">
      <alignment horizontal="left" vertical="top" readingOrder="1"/>
    </xf>
    <xf numFmtId="0" fontId="2" fillId="2" borderId="0" xfId="0" applyFont="1" applyFill="1" applyAlignment="1">
      <alignment horizontal="left" vertical="top" wrapText="1"/>
    </xf>
    <xf numFmtId="0" fontId="11" fillId="0" borderId="1" xfId="0" applyFont="1" applyFill="1" applyBorder="1"/>
    <xf numFmtId="0" fontId="11" fillId="0" borderId="2" xfId="0" applyFont="1" applyFill="1" applyBorder="1"/>
    <xf numFmtId="0" fontId="11" fillId="0" borderId="3" xfId="0" applyFont="1" applyFill="1" applyBorder="1"/>
    <xf numFmtId="0" fontId="11" fillId="0" borderId="4" xfId="0" applyFont="1" applyFill="1" applyBorder="1"/>
    <xf numFmtId="0" fontId="11" fillId="0" borderId="5" xfId="0" applyFont="1" applyFill="1" applyBorder="1"/>
    <xf numFmtId="0" fontId="11" fillId="0" borderId="6" xfId="0" applyFont="1" applyFill="1" applyBorder="1"/>
    <xf numFmtId="0" fontId="11" fillId="0" borderId="7" xfId="0" applyFont="1" applyFill="1" applyBorder="1"/>
    <xf numFmtId="0" fontId="11" fillId="0" borderId="8" xfId="0" applyFont="1" applyFill="1" applyBorder="1"/>
    <xf numFmtId="0" fontId="11" fillId="0" borderId="0" xfId="0" applyFont="1" applyFill="1" applyBorder="1"/>
    <xf numFmtId="14" fontId="14" fillId="0" borderId="0" xfId="0" applyNumberFormat="1" applyFont="1" applyFill="1" applyBorder="1"/>
    <xf numFmtId="0" fontId="16" fillId="0" borderId="0" xfId="0" applyFont="1" applyFill="1" applyBorder="1"/>
    <xf numFmtId="0" fontId="14" fillId="0" borderId="0" xfId="0" applyFont="1" applyFill="1" applyBorder="1"/>
    <xf numFmtId="0" fontId="18" fillId="0" borderId="4" xfId="0" applyFont="1" applyFill="1" applyBorder="1"/>
    <xf numFmtId="0" fontId="19" fillId="0" borderId="0" xfId="0" applyFont="1" applyFill="1" applyBorder="1" applyAlignment="1">
      <alignment horizontal="left"/>
    </xf>
    <xf numFmtId="0" fontId="18" fillId="0" borderId="0" xfId="0" applyFont="1" applyFill="1" applyBorder="1"/>
    <xf numFmtId="164" fontId="18" fillId="0" borderId="0" xfId="3" applyFont="1" applyFill="1" applyBorder="1" applyAlignment="1">
      <alignment horizontal="center"/>
    </xf>
    <xf numFmtId="165" fontId="18" fillId="0" borderId="0" xfId="3" applyNumberFormat="1" applyFont="1" applyFill="1" applyBorder="1" applyAlignment="1">
      <alignment horizontal="center"/>
    </xf>
    <xf numFmtId="14" fontId="18" fillId="0" borderId="0" xfId="0" applyNumberFormat="1" applyFont="1" applyFill="1" applyBorder="1" applyAlignment="1">
      <alignment horizontal="center"/>
    </xf>
    <xf numFmtId="14" fontId="18" fillId="0" borderId="0" xfId="0" applyNumberFormat="1" applyFont="1" applyFill="1" applyBorder="1"/>
    <xf numFmtId="2" fontId="18" fillId="0" borderId="0" xfId="3" applyNumberFormat="1" applyFont="1" applyFill="1" applyBorder="1" applyAlignment="1">
      <alignment horizontal="center"/>
    </xf>
    <xf numFmtId="0" fontId="20" fillId="0" borderId="0" xfId="0" applyFont="1" applyFill="1" applyBorder="1"/>
    <xf numFmtId="14" fontId="20" fillId="0" borderId="0" xfId="0" applyNumberFormat="1" applyFont="1" applyFill="1" applyBorder="1" applyAlignment="1">
      <alignment horizontal="center"/>
    </xf>
    <xf numFmtId="14" fontId="20" fillId="0" borderId="0" xfId="0" applyNumberFormat="1" applyFont="1" applyFill="1" applyBorder="1"/>
    <xf numFmtId="0" fontId="20" fillId="0" borderId="0" xfId="0" applyFont="1" applyFill="1" applyBorder="1" applyAlignment="1">
      <alignment horizontal="center"/>
    </xf>
    <xf numFmtId="0" fontId="11" fillId="0" borderId="2" xfId="0" applyFont="1" applyFill="1" applyBorder="1" applyAlignment="1">
      <alignment horizontal="center"/>
    </xf>
    <xf numFmtId="0" fontId="15" fillId="0" borderId="0" xfId="0" applyFont="1" applyFill="1" applyBorder="1" applyAlignment="1">
      <alignment horizontal="center"/>
    </xf>
    <xf numFmtId="0" fontId="17" fillId="0" borderId="0" xfId="0" applyFont="1" applyFill="1" applyBorder="1" applyAlignment="1">
      <alignment horizontal="center"/>
    </xf>
    <xf numFmtId="0" fontId="11" fillId="0" borderId="0"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horizontal="center"/>
    </xf>
    <xf numFmtId="0" fontId="11" fillId="0" borderId="7" xfId="0" applyFont="1" applyFill="1" applyBorder="1" applyAlignment="1">
      <alignment horizontal="center"/>
    </xf>
    <xf numFmtId="14" fontId="14" fillId="0" borderId="0" xfId="0" applyNumberFormat="1" applyFont="1" applyFill="1" applyBorder="1" applyAlignment="1">
      <alignment horizontal="center"/>
    </xf>
    <xf numFmtId="0" fontId="16" fillId="0" borderId="2" xfId="0" applyFont="1" applyFill="1" applyBorder="1"/>
    <xf numFmtId="0" fontId="16" fillId="0" borderId="7" xfId="0" applyFont="1" applyFill="1" applyBorder="1"/>
    <xf numFmtId="165" fontId="18" fillId="0" borderId="0" xfId="0" applyNumberFormat="1" applyFont="1" applyFill="1" applyBorder="1" applyAlignment="1">
      <alignment horizontal="center"/>
    </xf>
    <xf numFmtId="0" fontId="21" fillId="0" borderId="0" xfId="0" applyFont="1" applyFill="1" applyBorder="1" applyAlignment="1">
      <alignment horizontal="left"/>
    </xf>
    <xf numFmtId="165" fontId="20" fillId="4" borderId="0" xfId="0" applyNumberFormat="1" applyFont="1" applyFill="1" applyBorder="1" applyAlignment="1">
      <alignment horizontal="center"/>
    </xf>
    <xf numFmtId="14" fontId="18" fillId="0" borderId="12" xfId="0" applyNumberFormat="1" applyFont="1" applyFill="1" applyBorder="1" applyAlignment="1" applyProtection="1">
      <alignment horizontal="center"/>
      <protection locked="0"/>
    </xf>
    <xf numFmtId="164" fontId="18" fillId="0" borderId="12" xfId="3" applyFont="1" applyFill="1" applyBorder="1" applyAlignment="1">
      <alignment horizontal="center"/>
    </xf>
    <xf numFmtId="3" fontId="18" fillId="0" borderId="12" xfId="3" applyNumberFormat="1" applyFont="1" applyFill="1" applyBorder="1" applyAlignment="1">
      <alignment horizontal="center"/>
    </xf>
    <xf numFmtId="14" fontId="18" fillId="0" borderId="15" xfId="0" applyNumberFormat="1" applyFont="1" applyFill="1" applyBorder="1" applyAlignment="1" applyProtection="1">
      <alignment horizontal="center"/>
      <protection locked="0"/>
    </xf>
    <xf numFmtId="164" fontId="18" fillId="0" borderId="15" xfId="3" applyFont="1" applyFill="1" applyBorder="1" applyAlignment="1">
      <alignment horizontal="center"/>
    </xf>
    <xf numFmtId="3" fontId="18" fillId="0" borderId="15" xfId="3" applyNumberFormat="1" applyFont="1" applyFill="1" applyBorder="1" applyAlignment="1">
      <alignment horizontal="center"/>
    </xf>
    <xf numFmtId="165" fontId="18" fillId="0" borderId="15" xfId="3" applyNumberFormat="1" applyFont="1" applyFill="1" applyBorder="1" applyAlignment="1">
      <alignment horizontal="center"/>
    </xf>
    <xf numFmtId="0" fontId="23" fillId="0" borderId="12" xfId="0" applyFont="1" applyFill="1" applyBorder="1" applyAlignment="1">
      <alignment horizontal="left" vertical="top" wrapText="1"/>
    </xf>
    <xf numFmtId="0" fontId="23" fillId="0" borderId="12" xfId="0" applyFont="1" applyFill="1" applyBorder="1" applyAlignment="1">
      <alignment horizontal="center" vertical="top" wrapText="1"/>
    </xf>
    <xf numFmtId="0" fontId="22" fillId="0" borderId="12" xfId="0" applyFont="1" applyFill="1" applyBorder="1" applyAlignment="1">
      <alignment horizontal="center" vertical="top" wrapText="1"/>
    </xf>
    <xf numFmtId="0" fontId="16" fillId="2" borderId="0" xfId="0" applyFont="1" applyFill="1"/>
    <xf numFmtId="0" fontId="11" fillId="2" borderId="0" xfId="0" applyFont="1" applyFill="1"/>
    <xf numFmtId="0" fontId="11" fillId="2" borderId="0" xfId="0" applyFont="1" applyFill="1" applyAlignment="1">
      <alignment horizontal="left" vertical="top"/>
    </xf>
    <xf numFmtId="14" fontId="16" fillId="0" borderId="0" xfId="0" applyNumberFormat="1" applyFont="1" applyFill="1" applyBorder="1"/>
    <xf numFmtId="165" fontId="18" fillId="5" borderId="16" xfId="3" applyNumberFormat="1" applyFont="1" applyFill="1" applyBorder="1" applyAlignment="1" applyProtection="1">
      <alignment horizontal="center"/>
      <protection locked="0"/>
    </xf>
    <xf numFmtId="165" fontId="18" fillId="5" borderId="11" xfId="3" applyNumberFormat="1" applyFont="1" applyFill="1" applyBorder="1" applyAlignment="1" applyProtection="1">
      <alignment horizontal="center"/>
      <protection locked="0"/>
    </xf>
    <xf numFmtId="0" fontId="18" fillId="5" borderId="13" xfId="0" applyFont="1" applyFill="1" applyBorder="1" applyProtection="1">
      <protection locked="0"/>
    </xf>
    <xf numFmtId="0" fontId="18" fillId="5" borderId="13" xfId="0" applyFont="1" applyFill="1" applyBorder="1" applyAlignment="1" applyProtection="1">
      <alignment horizontal="center"/>
      <protection locked="0"/>
    </xf>
    <xf numFmtId="14" fontId="18" fillId="5" borderId="13" xfId="0" applyNumberFormat="1" applyFont="1" applyFill="1" applyBorder="1" applyAlignment="1" applyProtection="1">
      <alignment horizontal="center"/>
      <protection locked="0"/>
    </xf>
    <xf numFmtId="14" fontId="18" fillId="5" borderId="14" xfId="0" applyNumberFormat="1" applyFont="1" applyFill="1" applyBorder="1" applyAlignment="1" applyProtection="1">
      <alignment horizontal="center"/>
      <protection locked="0"/>
    </xf>
    <xf numFmtId="0" fontId="18" fillId="5" borderId="9" xfId="0" applyFont="1" applyFill="1" applyBorder="1" applyProtection="1">
      <protection locked="0"/>
    </xf>
    <xf numFmtId="0" fontId="18" fillId="5" borderId="9" xfId="0" applyFont="1" applyFill="1" applyBorder="1" applyAlignment="1" applyProtection="1">
      <alignment horizontal="center"/>
      <protection locked="0"/>
    </xf>
    <xf numFmtId="14" fontId="18" fillId="5" borderId="9" xfId="0" applyNumberFormat="1" applyFont="1" applyFill="1" applyBorder="1" applyAlignment="1" applyProtection="1">
      <alignment horizontal="center"/>
      <protection locked="0"/>
    </xf>
    <xf numFmtId="14" fontId="18" fillId="5" borderId="10" xfId="0" applyNumberFormat="1" applyFont="1" applyFill="1" applyBorder="1" applyAlignment="1" applyProtection="1">
      <alignment horizontal="center"/>
      <protection locked="0"/>
    </xf>
    <xf numFmtId="165" fontId="20" fillId="2" borderId="0" xfId="3" applyNumberFormat="1" applyFont="1" applyFill="1" applyBorder="1" applyAlignment="1">
      <alignment horizontal="center"/>
    </xf>
    <xf numFmtId="0" fontId="18" fillId="0" borderId="0" xfId="0" applyFont="1" applyFill="1"/>
    <xf numFmtId="0" fontId="25" fillId="0" borderId="0" xfId="0" applyFont="1" applyFill="1" applyAlignment="1">
      <alignment horizontal="center"/>
    </xf>
    <xf numFmtId="9" fontId="25" fillId="0" borderId="0" xfId="2" applyFont="1" applyFill="1" applyAlignment="1">
      <alignment horizontal="center"/>
    </xf>
    <xf numFmtId="0" fontId="26" fillId="0" borderId="0" xfId="4" applyFont="1" applyFill="1" applyAlignment="1" applyProtection="1">
      <alignment horizontal="center"/>
    </xf>
    <xf numFmtId="0" fontId="25" fillId="0" borderId="0" xfId="0" applyFont="1" applyFill="1"/>
    <xf numFmtId="0" fontId="25" fillId="0" borderId="0" xfId="0" applyFont="1"/>
    <xf numFmtId="0" fontId="24"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20" fillId="0" borderId="0" xfId="0" applyFont="1" applyFill="1" applyAlignment="1">
      <alignment horizontal="left" vertical="center"/>
    </xf>
    <xf numFmtId="1" fontId="20" fillId="0" borderId="0" xfId="0" applyNumberFormat="1" applyFont="1" applyFill="1" applyAlignment="1">
      <alignment horizontal="center" vertical="center"/>
    </xf>
    <xf numFmtId="1" fontId="20" fillId="0" borderId="0" xfId="0" applyNumberFormat="1" applyFont="1" applyFill="1" applyAlignment="1">
      <alignment horizontal="left" vertical="center"/>
    </xf>
    <xf numFmtId="0" fontId="18" fillId="0" borderId="0" xfId="0" applyFont="1" applyAlignment="1">
      <alignment horizontal="left"/>
    </xf>
    <xf numFmtId="3" fontId="18" fillId="3" borderId="0" xfId="0" applyNumberFormat="1" applyFont="1" applyFill="1" applyAlignment="1">
      <alignment horizontal="center"/>
    </xf>
    <xf numFmtId="0" fontId="18" fillId="0" borderId="0" xfId="0" applyFont="1" applyAlignment="1">
      <alignment horizontal="center"/>
    </xf>
    <xf numFmtId="49" fontId="18" fillId="0" borderId="0" xfId="0" applyNumberFormat="1" applyFont="1" applyAlignment="1">
      <alignment horizontal="left" vertical="center"/>
    </xf>
    <xf numFmtId="3" fontId="18" fillId="0" borderId="0" xfId="0" applyNumberFormat="1" applyFont="1" applyAlignment="1">
      <alignment horizontal="center"/>
    </xf>
    <xf numFmtId="0" fontId="18" fillId="0" borderId="0" xfId="0" applyFont="1" applyAlignment="1">
      <alignment horizontal="left" vertical="center"/>
    </xf>
    <xf numFmtId="3" fontId="20" fillId="3" borderId="0" xfId="0" applyNumberFormat="1" applyFont="1" applyFill="1" applyAlignment="1">
      <alignment horizontal="center"/>
    </xf>
    <xf numFmtId="0" fontId="25" fillId="0" borderId="0" xfId="0" applyFont="1" applyAlignment="1">
      <alignment horizontal="center"/>
    </xf>
    <xf numFmtId="168" fontId="25" fillId="3" borderId="0" xfId="2" applyNumberFormat="1" applyFont="1" applyFill="1" applyAlignment="1">
      <alignment horizontal="center"/>
    </xf>
    <xf numFmtId="165" fontId="25" fillId="3" borderId="0" xfId="3" applyNumberFormat="1" applyFont="1" applyFill="1" applyAlignment="1">
      <alignment horizontal="center"/>
    </xf>
    <xf numFmtId="0" fontId="28" fillId="0" borderId="0" xfId="0" applyFont="1" applyAlignment="1">
      <alignment horizontal="center"/>
    </xf>
    <xf numFmtId="0" fontId="18" fillId="0" borderId="0" xfId="0" applyFont="1" applyFill="1" applyAlignment="1">
      <alignment horizontal="center"/>
    </xf>
    <xf numFmtId="9" fontId="18" fillId="0" borderId="0" xfId="2" applyFont="1" applyFill="1" applyAlignment="1">
      <alignment horizontal="center"/>
    </xf>
    <xf numFmtId="0" fontId="29" fillId="0" borderId="0" xfId="4" applyFont="1" applyFill="1" applyAlignment="1" applyProtection="1">
      <alignment horizontal="center"/>
    </xf>
    <xf numFmtId="0" fontId="30" fillId="0" borderId="0" xfId="0" applyFont="1" applyFill="1" applyBorder="1" applyAlignment="1">
      <alignment horizontal="left"/>
    </xf>
    <xf numFmtId="0" fontId="11" fillId="0" borderId="0" xfId="0" applyFont="1" applyFill="1" applyBorder="1" applyAlignment="1"/>
    <xf numFmtId="165" fontId="11" fillId="0" borderId="0" xfId="0" applyNumberFormat="1" applyFont="1" applyFill="1" applyBorder="1"/>
    <xf numFmtId="0" fontId="2" fillId="2" borderId="0" xfId="0" applyFont="1" applyFill="1" applyAlignment="1">
      <alignment horizontal="left" vertical="top" wrapText="1"/>
    </xf>
    <xf numFmtId="14" fontId="17" fillId="0" borderId="0" xfId="0" applyNumberFormat="1" applyFont="1" applyFill="1" applyBorder="1" applyAlignment="1">
      <alignment horizontal="center"/>
    </xf>
    <xf numFmtId="167" fontId="27" fillId="0" borderId="0" xfId="0" applyNumberFormat="1" applyFont="1" applyFill="1" applyAlignment="1">
      <alignment horizontal="left"/>
    </xf>
    <xf numFmtId="0" fontId="25" fillId="0" borderId="0" xfId="0" applyFont="1" applyFill="1" applyAlignment="1">
      <alignment horizontal="left"/>
    </xf>
    <xf numFmtId="14" fontId="18" fillId="0" borderId="0" xfId="0" applyNumberFormat="1" applyFont="1" applyFill="1" applyBorder="1" applyAlignment="1">
      <alignment horizontal="center"/>
    </xf>
    <xf numFmtId="10" fontId="25" fillId="3" borderId="0" xfId="2" applyNumberFormat="1" applyFont="1" applyFill="1" applyAlignment="1">
      <alignment horizontal="center"/>
    </xf>
    <xf numFmtId="10" fontId="24" fillId="0" borderId="0" xfId="0" applyNumberFormat="1" applyFont="1" applyFill="1" applyAlignment="1">
      <alignment horizontal="left" vertical="center"/>
    </xf>
    <xf numFmtId="15" fontId="31" fillId="2" borderId="0" xfId="0" applyNumberFormat="1" applyFont="1" applyFill="1" applyAlignment="1">
      <alignment horizontal="left" vertical="top"/>
    </xf>
  </cellXfs>
  <cellStyles count="6">
    <cellStyle name="Euro" xfId="1" xr:uid="{00000000-0005-0000-0000-000000000000}"/>
    <cellStyle name="Hyperlink" xfId="4" builtinId="8"/>
    <cellStyle name="Procent" xfId="2" builtinId="5"/>
    <cellStyle name="Standaard" xfId="0" builtinId="0"/>
    <cellStyle name="Standaard 2" xfId="5" xr:uid="{7E378B78-DE33-421F-8927-57D677F325CA}"/>
    <cellStyle name="Valuta" xfId="3"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281940</xdr:colOff>
      <xdr:row>2</xdr:row>
      <xdr:rowOff>50353</xdr:rowOff>
    </xdr:from>
    <xdr:to>
      <xdr:col>13</xdr:col>
      <xdr:colOff>99060</xdr:colOff>
      <xdr:row>3</xdr:row>
      <xdr:rowOff>175260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78880" y="385633"/>
          <a:ext cx="1036320" cy="35350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7470</xdr:colOff>
      <xdr:row>1</xdr:row>
      <xdr:rowOff>13697</xdr:rowOff>
    </xdr:from>
    <xdr:to>
      <xdr:col>26</xdr:col>
      <xdr:colOff>360797</xdr:colOff>
      <xdr:row>35</xdr:row>
      <xdr:rowOff>105833</xdr:rowOff>
    </xdr:to>
    <xdr:pic>
      <xdr:nvPicPr>
        <xdr:cNvPr id="3" name="Afbeelding 2">
          <a:extLst>
            <a:ext uri="{FF2B5EF4-FFF2-40B4-BE49-F238E27FC236}">
              <a16:creationId xmlns:a16="http://schemas.microsoft.com/office/drawing/2014/main" id="{353E30DB-68E6-4E5C-97E2-3D4634B7C08C}"/>
            </a:ext>
          </a:extLst>
        </xdr:cNvPr>
        <xdr:cNvPicPr>
          <a:picLocks noChangeAspect="1"/>
        </xdr:cNvPicPr>
      </xdr:nvPicPr>
      <xdr:blipFill>
        <a:blip xmlns:r="http://schemas.openxmlformats.org/officeDocument/2006/relationships" r:embed="rId1"/>
        <a:stretch>
          <a:fillRect/>
        </a:stretch>
      </xdr:blipFill>
      <xdr:spPr>
        <a:xfrm>
          <a:off x="9924053" y="172447"/>
          <a:ext cx="4819493" cy="6050553"/>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PO-WGZ/Gedeelde%20documenten/04.%20Financi&#235;n/Vereenvoudiging%20bekostiging%202023/2.%20Toolbox%20vereenvoudiging/website/220322%20Begrotingsmodel%20eenpitter%20b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geg en rijksbijdr."/>
      <sheetName val="baten"/>
      <sheetName val="loonkosten"/>
      <sheetName val="ov.lasten"/>
      <sheetName val="mj investeringen"/>
      <sheetName val="mj onderhoud"/>
      <sheetName val="MJB en balans"/>
      <sheetName val="kasgeldprognose"/>
      <sheetName val="tab"/>
      <sheetName val="saltab"/>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N37"/>
  <sheetViews>
    <sheetView tabSelected="1" zoomScaleNormal="100" workbookViewId="0">
      <selection activeCell="T10" sqref="T10:U10"/>
    </sheetView>
  </sheetViews>
  <sheetFormatPr defaultColWidth="8.85546875" defaultRowHeight="12.75" x14ac:dyDescent="0.2"/>
  <cols>
    <col min="1" max="1" width="3.5703125" style="2" customWidth="1"/>
    <col min="2" max="2" width="2.5703125" style="2" customWidth="1"/>
    <col min="3" max="3" width="27.42578125" style="2" customWidth="1"/>
    <col min="4" max="4" width="11" style="2" bestFit="1" customWidth="1"/>
    <col min="5" max="9" width="8.85546875" style="2"/>
    <col min="10" max="10" width="12.5703125" style="2" bestFit="1" customWidth="1"/>
    <col min="11" max="13" width="8.85546875" style="2"/>
    <col min="14" max="14" width="2.85546875" style="2" customWidth="1"/>
    <col min="15" max="15" width="2.5703125" style="2" customWidth="1"/>
    <col min="16" max="16384" width="8.85546875" style="2"/>
  </cols>
  <sheetData>
    <row r="1" spans="3:14" ht="15" customHeight="1" x14ac:dyDescent="0.2">
      <c r="C1" s="7"/>
      <c r="D1" s="7"/>
      <c r="E1" s="7"/>
      <c r="F1" s="7"/>
      <c r="G1" s="7"/>
      <c r="H1" s="7"/>
      <c r="I1" s="7"/>
      <c r="J1" s="7"/>
      <c r="K1" s="7"/>
      <c r="L1" s="7"/>
      <c r="M1" s="7"/>
    </row>
    <row r="2" spans="3:14" ht="15" customHeight="1" x14ac:dyDescent="0.2">
      <c r="C2" s="7"/>
      <c r="D2" s="7"/>
      <c r="E2" s="7"/>
      <c r="F2" s="7"/>
      <c r="G2" s="7"/>
      <c r="H2" s="7"/>
      <c r="I2" s="7"/>
      <c r="J2" s="7"/>
      <c r="K2" s="7"/>
      <c r="L2" s="7"/>
      <c r="M2" s="7"/>
    </row>
    <row r="3" spans="3:14" s="5" customFormat="1" ht="20.100000000000001" customHeight="1" x14ac:dyDescent="0.3">
      <c r="C3" s="8" t="s">
        <v>0</v>
      </c>
      <c r="D3" s="8"/>
      <c r="E3" s="8"/>
      <c r="F3" s="8"/>
      <c r="G3" s="8"/>
      <c r="H3" s="8"/>
      <c r="I3" s="8"/>
      <c r="J3" s="115">
        <v>44789</v>
      </c>
      <c r="K3" s="9"/>
      <c r="L3" s="9"/>
      <c r="M3" s="10"/>
      <c r="N3" s="4"/>
    </row>
    <row r="4" spans="3:14" ht="12.95" customHeight="1" x14ac:dyDescent="0.2">
      <c r="C4" s="11"/>
      <c r="D4" s="12"/>
      <c r="E4" s="13"/>
      <c r="F4" s="13"/>
      <c r="G4" s="13"/>
      <c r="H4" s="13"/>
      <c r="I4" s="13"/>
      <c r="J4" s="13"/>
      <c r="K4" s="13"/>
      <c r="L4" s="13"/>
      <c r="M4" s="13"/>
      <c r="N4" s="1"/>
    </row>
    <row r="5" spans="3:14" ht="12.95" customHeight="1" x14ac:dyDescent="0.2">
      <c r="C5" s="14"/>
      <c r="D5" s="13"/>
      <c r="E5" s="13"/>
      <c r="F5" s="13"/>
      <c r="G5" s="13"/>
      <c r="H5" s="13"/>
      <c r="I5" s="13"/>
      <c r="J5" s="13"/>
      <c r="K5" s="13"/>
      <c r="L5" s="13"/>
      <c r="M5" s="13"/>
      <c r="N5" s="1"/>
    </row>
    <row r="6" spans="3:14" ht="12.95" customHeight="1" x14ac:dyDescent="0.2">
      <c r="C6" s="13" t="s">
        <v>1</v>
      </c>
      <c r="D6" s="13"/>
      <c r="E6" s="14"/>
      <c r="F6" s="14" t="s">
        <v>2</v>
      </c>
      <c r="G6" s="13"/>
      <c r="H6" s="7"/>
      <c r="I6" s="13"/>
      <c r="J6" s="13"/>
      <c r="K6" s="13"/>
      <c r="L6" s="13"/>
      <c r="M6" s="13"/>
      <c r="N6" s="1"/>
    </row>
    <row r="7" spans="3:14" ht="12.95" customHeight="1" x14ac:dyDescent="0.2">
      <c r="C7" s="13" t="s">
        <v>3</v>
      </c>
      <c r="D7" s="13"/>
      <c r="E7" s="14"/>
      <c r="F7" s="13"/>
      <c r="G7" s="14"/>
      <c r="H7" s="7"/>
      <c r="I7" s="13"/>
      <c r="J7" s="13"/>
      <c r="K7" s="13"/>
      <c r="L7" s="13"/>
      <c r="M7" s="13"/>
      <c r="N7" s="1"/>
    </row>
    <row r="8" spans="3:14" ht="12.95" customHeight="1" x14ac:dyDescent="0.2">
      <c r="C8" s="13" t="s">
        <v>4</v>
      </c>
      <c r="D8" s="13"/>
      <c r="E8" s="13"/>
      <c r="F8" s="13"/>
      <c r="G8" s="13"/>
      <c r="H8" s="13"/>
      <c r="I8" s="13"/>
      <c r="J8" s="13"/>
      <c r="K8" s="13"/>
      <c r="L8" s="13"/>
      <c r="M8" s="13"/>
      <c r="N8" s="1"/>
    </row>
    <row r="9" spans="3:14" ht="12.95" customHeight="1" x14ac:dyDescent="0.2">
      <c r="C9" s="13"/>
      <c r="D9" s="13"/>
      <c r="E9" s="13"/>
      <c r="F9" s="13"/>
      <c r="G9" s="13"/>
      <c r="H9" s="13"/>
      <c r="I9" s="13"/>
      <c r="J9" s="13"/>
      <c r="K9" s="13"/>
      <c r="L9" s="13"/>
      <c r="M9" s="13"/>
      <c r="N9" s="1"/>
    </row>
    <row r="10" spans="3:14" ht="12.95" customHeight="1" x14ac:dyDescent="0.2">
      <c r="C10" s="14" t="s">
        <v>5</v>
      </c>
      <c r="D10" s="13"/>
      <c r="E10" s="13"/>
      <c r="F10" s="13"/>
      <c r="G10" s="13"/>
      <c r="H10" s="13"/>
      <c r="I10" s="13"/>
      <c r="J10" s="13"/>
      <c r="K10" s="13"/>
      <c r="L10" s="13"/>
      <c r="M10" s="13"/>
      <c r="N10" s="1"/>
    </row>
    <row r="11" spans="3:14" ht="26.1" customHeight="1" x14ac:dyDescent="0.2">
      <c r="C11" s="108" t="s">
        <v>62</v>
      </c>
      <c r="D11" s="108"/>
      <c r="E11" s="108"/>
      <c r="F11" s="108"/>
      <c r="G11" s="108"/>
      <c r="H11" s="108"/>
      <c r="I11" s="108"/>
      <c r="J11" s="108"/>
      <c r="K11" s="108"/>
      <c r="L11" s="13"/>
      <c r="M11" s="13"/>
      <c r="N11" s="1"/>
    </row>
    <row r="12" spans="3:14" ht="12.95" customHeight="1" x14ac:dyDescent="0.2">
      <c r="C12" s="108" t="s">
        <v>6</v>
      </c>
      <c r="D12" s="108"/>
      <c r="E12" s="108"/>
      <c r="F12" s="108"/>
      <c r="G12" s="108"/>
      <c r="H12" s="108"/>
      <c r="I12" s="108"/>
      <c r="J12" s="108"/>
      <c r="K12" s="108"/>
      <c r="L12" s="108"/>
      <c r="M12" s="108"/>
      <c r="N12" s="1"/>
    </row>
    <row r="13" spans="3:14" ht="12.95" customHeight="1" x14ac:dyDescent="0.2">
      <c r="C13" s="108" t="s">
        <v>59</v>
      </c>
      <c r="D13" s="108"/>
      <c r="E13" s="108"/>
      <c r="F13" s="108"/>
      <c r="G13" s="108"/>
      <c r="H13" s="108"/>
      <c r="I13" s="108"/>
      <c r="J13" s="108"/>
      <c r="K13" s="108"/>
      <c r="L13" s="108"/>
      <c r="M13" s="16"/>
      <c r="N13" s="1"/>
    </row>
    <row r="14" spans="3:14" ht="26.1" customHeight="1" x14ac:dyDescent="0.2">
      <c r="C14" s="108" t="s">
        <v>7</v>
      </c>
      <c r="D14" s="108"/>
      <c r="E14" s="108"/>
      <c r="F14" s="108"/>
      <c r="G14" s="108"/>
      <c r="H14" s="108"/>
      <c r="I14" s="108"/>
      <c r="J14" s="108"/>
      <c r="K14" s="108"/>
      <c r="L14" s="108"/>
      <c r="M14" s="108"/>
      <c r="N14" s="1"/>
    </row>
    <row r="15" spans="3:14" ht="12.95" customHeight="1" x14ac:dyDescent="0.2">
      <c r="C15" s="13"/>
      <c r="D15" s="13"/>
      <c r="E15" s="13"/>
      <c r="F15" s="13"/>
      <c r="G15" s="13"/>
      <c r="H15" s="13"/>
      <c r="I15" s="13"/>
      <c r="J15" s="13"/>
      <c r="K15" s="13"/>
      <c r="L15" s="13"/>
      <c r="M15" s="13"/>
      <c r="N15" s="1"/>
    </row>
    <row r="16" spans="3:14" ht="12.95" customHeight="1" x14ac:dyDescent="0.2">
      <c r="C16" s="64" t="s">
        <v>54</v>
      </c>
      <c r="D16" s="13"/>
      <c r="E16" s="13"/>
      <c r="F16" s="13"/>
      <c r="G16" s="13"/>
      <c r="H16" s="13"/>
      <c r="I16" s="13"/>
      <c r="J16" s="13"/>
      <c r="K16" s="13"/>
      <c r="L16" s="13"/>
      <c r="M16" s="13"/>
      <c r="N16" s="1"/>
    </row>
    <row r="17" spans="3:14" ht="12.95" customHeight="1" x14ac:dyDescent="0.2">
      <c r="C17" s="65" t="s">
        <v>65</v>
      </c>
      <c r="D17" s="13"/>
      <c r="E17" s="13"/>
      <c r="F17" s="13"/>
      <c r="G17" s="13"/>
      <c r="H17" s="13"/>
      <c r="I17" s="13"/>
      <c r="J17" s="13"/>
      <c r="K17" s="13"/>
      <c r="L17" s="13"/>
      <c r="M17" s="13"/>
      <c r="N17" s="1"/>
    </row>
    <row r="18" spans="3:14" ht="12.95" customHeight="1" x14ac:dyDescent="0.2">
      <c r="C18" s="66" t="s">
        <v>66</v>
      </c>
      <c r="D18" s="13"/>
      <c r="E18" s="13"/>
      <c r="F18" s="13"/>
      <c r="G18" s="13"/>
      <c r="H18" s="13"/>
      <c r="I18" s="13"/>
      <c r="J18" s="13"/>
      <c r="K18" s="13"/>
      <c r="L18" s="13"/>
      <c r="M18" s="13"/>
      <c r="N18" s="1"/>
    </row>
    <row r="19" spans="3:14" ht="12.95" customHeight="1" x14ac:dyDescent="0.2">
      <c r="C19" s="66" t="s">
        <v>67</v>
      </c>
      <c r="D19" s="13"/>
      <c r="E19" s="13"/>
      <c r="F19" s="13"/>
      <c r="G19" s="13"/>
      <c r="H19" s="13"/>
      <c r="I19" s="13"/>
      <c r="J19" s="13"/>
      <c r="K19" s="13"/>
      <c r="L19" s="13"/>
      <c r="M19" s="13"/>
      <c r="N19" s="1"/>
    </row>
    <row r="20" spans="3:14" ht="12.95" customHeight="1" x14ac:dyDescent="0.2">
      <c r="C20" s="66" t="s">
        <v>55</v>
      </c>
      <c r="D20" s="13"/>
      <c r="E20" s="13"/>
      <c r="F20" s="13"/>
      <c r="G20" s="13"/>
      <c r="H20" s="13"/>
      <c r="I20" s="13"/>
      <c r="J20" s="13"/>
      <c r="K20" s="13"/>
      <c r="L20" s="13"/>
      <c r="M20" s="13"/>
      <c r="N20" s="1"/>
    </row>
    <row r="21" spans="3:14" ht="12.95" customHeight="1" x14ac:dyDescent="0.2">
      <c r="C21" s="66" t="s">
        <v>68</v>
      </c>
      <c r="D21" s="13"/>
      <c r="E21" s="13"/>
      <c r="F21" s="13"/>
      <c r="G21" s="13"/>
      <c r="H21" s="13"/>
      <c r="I21" s="13"/>
      <c r="J21" s="13"/>
      <c r="K21" s="13"/>
      <c r="L21" s="13"/>
      <c r="M21" s="13"/>
      <c r="N21" s="1"/>
    </row>
    <row r="22" spans="3:14" ht="12.95" customHeight="1" x14ac:dyDescent="0.2">
      <c r="C22" s="65" t="s">
        <v>63</v>
      </c>
      <c r="D22" s="13"/>
      <c r="E22" s="13"/>
      <c r="F22" s="13"/>
      <c r="G22" s="13"/>
      <c r="H22" s="13"/>
      <c r="I22" s="13"/>
      <c r="J22" s="13"/>
      <c r="K22" s="13"/>
      <c r="L22" s="13"/>
      <c r="M22" s="13"/>
      <c r="N22" s="1"/>
    </row>
    <row r="23" spans="3:14" ht="12.95" customHeight="1" x14ac:dyDescent="0.2">
      <c r="C23" s="65" t="s">
        <v>56</v>
      </c>
      <c r="D23" s="13"/>
      <c r="E23" s="13"/>
      <c r="F23" s="13"/>
      <c r="G23" s="13"/>
      <c r="H23" s="13"/>
      <c r="I23" s="13"/>
      <c r="J23" s="13"/>
      <c r="K23" s="13"/>
      <c r="L23" s="13"/>
      <c r="M23" s="13"/>
      <c r="N23" s="1"/>
    </row>
    <row r="24" spans="3:14" ht="12.95" customHeight="1" x14ac:dyDescent="0.2">
      <c r="C24" s="66" t="s">
        <v>57</v>
      </c>
      <c r="D24" s="13"/>
      <c r="E24" s="13"/>
      <c r="F24" s="13"/>
      <c r="G24" s="13"/>
      <c r="H24" s="13"/>
      <c r="I24" s="13"/>
      <c r="J24" s="13"/>
      <c r="K24" s="13"/>
      <c r="L24" s="13"/>
      <c r="M24" s="13"/>
      <c r="N24" s="1"/>
    </row>
    <row r="25" spans="3:14" ht="12.95" customHeight="1" x14ac:dyDescent="0.2">
      <c r="C25" s="66"/>
      <c r="D25" s="13"/>
      <c r="E25" s="13"/>
      <c r="F25" s="13"/>
      <c r="G25" s="13"/>
      <c r="H25" s="13"/>
      <c r="I25" s="13"/>
      <c r="J25" s="13"/>
      <c r="K25" s="13"/>
      <c r="L25" s="13"/>
      <c r="M25" s="13"/>
      <c r="N25" s="1"/>
    </row>
    <row r="26" spans="3:14" ht="12.95" customHeight="1" x14ac:dyDescent="0.2">
      <c r="C26" s="14" t="s">
        <v>8</v>
      </c>
      <c r="D26" s="13"/>
      <c r="E26" s="13"/>
      <c r="F26" s="13"/>
      <c r="G26" s="13"/>
      <c r="H26" s="13"/>
      <c r="I26" s="13"/>
      <c r="J26" s="13"/>
      <c r="K26" s="13"/>
      <c r="L26" s="13"/>
      <c r="M26" s="13"/>
      <c r="N26" s="1"/>
    </row>
    <row r="27" spans="3:14" ht="26.1" customHeight="1" x14ac:dyDescent="0.2">
      <c r="C27" s="108" t="s">
        <v>69</v>
      </c>
      <c r="D27" s="108"/>
      <c r="E27" s="108"/>
      <c r="F27" s="108"/>
      <c r="G27" s="108"/>
      <c r="H27" s="108"/>
      <c r="I27" s="108"/>
      <c r="J27" s="108"/>
      <c r="K27" s="108"/>
      <c r="L27" s="13"/>
      <c r="M27" s="13"/>
      <c r="N27" s="1"/>
    </row>
    <row r="28" spans="3:14" ht="12.95" customHeight="1" x14ac:dyDescent="0.2">
      <c r="C28" s="13"/>
      <c r="D28" s="13"/>
      <c r="E28" s="13"/>
      <c r="F28" s="13"/>
      <c r="G28" s="13"/>
      <c r="H28" s="13"/>
      <c r="I28" s="13"/>
      <c r="J28" s="13"/>
      <c r="K28" s="13"/>
      <c r="L28" s="13"/>
      <c r="M28" s="13"/>
      <c r="N28" s="1"/>
    </row>
    <row r="29" spans="3:14" ht="12.95" customHeight="1" x14ac:dyDescent="0.2">
      <c r="C29" s="14" t="s">
        <v>9</v>
      </c>
      <c r="D29" s="13"/>
      <c r="E29" s="13"/>
      <c r="F29" s="13"/>
      <c r="G29" s="13"/>
      <c r="H29" s="13"/>
      <c r="I29" s="13"/>
      <c r="J29" s="13"/>
      <c r="K29" s="13"/>
      <c r="L29" s="13"/>
      <c r="M29" s="13"/>
      <c r="N29" s="1"/>
    </row>
    <row r="30" spans="3:14" ht="12.95" customHeight="1" x14ac:dyDescent="0.2">
      <c r="C30" s="13" t="s">
        <v>75</v>
      </c>
      <c r="D30" s="13"/>
      <c r="E30" s="13"/>
      <c r="F30" s="13"/>
      <c r="G30" s="13"/>
      <c r="H30" s="13"/>
      <c r="I30" s="13"/>
      <c r="J30" s="13"/>
      <c r="K30" s="13"/>
      <c r="L30" s="13"/>
      <c r="M30" s="13"/>
      <c r="N30" s="1"/>
    </row>
    <row r="31" spans="3:14" ht="12.95" customHeight="1" x14ac:dyDescent="0.2">
      <c r="C31" s="13" t="s">
        <v>10</v>
      </c>
      <c r="D31" s="13"/>
      <c r="E31" s="13"/>
      <c r="F31" s="13"/>
      <c r="G31" s="13"/>
      <c r="H31" s="13"/>
      <c r="I31" s="13"/>
      <c r="J31" s="13"/>
      <c r="K31" s="13"/>
      <c r="L31" s="13"/>
      <c r="M31" s="13"/>
      <c r="N31" s="1"/>
    </row>
    <row r="32" spans="3:14" ht="12.95" customHeight="1" x14ac:dyDescent="0.2">
      <c r="C32" s="13"/>
      <c r="D32" s="13"/>
      <c r="E32" s="13"/>
      <c r="F32" s="13"/>
      <c r="G32" s="13"/>
      <c r="H32" s="13"/>
      <c r="I32" s="13"/>
      <c r="J32" s="13"/>
      <c r="K32" s="13"/>
      <c r="L32" s="13"/>
      <c r="M32" s="13"/>
      <c r="N32" s="1"/>
    </row>
    <row r="33" spans="3:14" ht="12.95" customHeight="1" x14ac:dyDescent="0.2">
      <c r="C33" s="15" t="s">
        <v>11</v>
      </c>
      <c r="D33" s="13"/>
      <c r="E33" s="13"/>
      <c r="F33" s="13"/>
      <c r="G33" s="13"/>
      <c r="H33" s="13"/>
      <c r="I33" s="13"/>
      <c r="J33" s="13"/>
      <c r="K33" s="13"/>
      <c r="L33" s="13"/>
      <c r="M33" s="13"/>
      <c r="N33" s="1"/>
    </row>
    <row r="34" spans="3:14" ht="12.95" customHeight="1" x14ac:dyDescent="0.2">
      <c r="C34" s="1"/>
      <c r="D34" s="1"/>
      <c r="E34" s="1"/>
      <c r="F34" s="1"/>
      <c r="G34" s="1"/>
      <c r="H34" s="1"/>
      <c r="I34" s="1"/>
      <c r="J34" s="1"/>
      <c r="K34" s="1"/>
      <c r="L34" s="6"/>
      <c r="M34" s="1"/>
      <c r="N34" s="1"/>
    </row>
    <row r="35" spans="3:14" ht="12.95" customHeight="1" x14ac:dyDescent="0.2">
      <c r="C35" s="1"/>
      <c r="D35" s="1"/>
      <c r="E35" s="1"/>
      <c r="F35" s="1"/>
      <c r="G35" s="1"/>
      <c r="H35" s="3"/>
      <c r="I35" s="1"/>
      <c r="J35" s="1"/>
      <c r="K35" s="1"/>
    </row>
    <row r="36" spans="3:14" ht="12.95" customHeight="1" x14ac:dyDescent="0.2"/>
    <row r="37" spans="3:14" ht="12.95" customHeight="1" x14ac:dyDescent="0.2"/>
  </sheetData>
  <sheetProtection algorithmName="SHA-512" hashValue="vmlBJ6K73POVwJL8XicU8XFkatCJ7PLBH0NMA/L8C56YRV5xeCVhN+wYAdScbQxxaRPFLlT3qVvwjRIFoYqkzg==" saltValue="HQJraV4tzkMECxUwCh54YQ==" spinCount="100000" sheet="1" objects="1" scenarios="1"/>
  <mergeCells count="5">
    <mergeCell ref="C11:K11"/>
    <mergeCell ref="C27:K27"/>
    <mergeCell ref="C14:M14"/>
    <mergeCell ref="C12:M12"/>
    <mergeCell ref="C13:L13"/>
  </mergeCells>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22DA3-C5BD-4191-BB92-ACA021A2DDDA}">
  <dimension ref="B2:Q37"/>
  <sheetViews>
    <sheetView zoomScale="90" zoomScaleNormal="90" workbookViewId="0">
      <selection activeCell="J8" sqref="J8"/>
    </sheetView>
  </sheetViews>
  <sheetFormatPr defaultColWidth="9.140625" defaultRowHeight="12.75" x14ac:dyDescent="0.2"/>
  <cols>
    <col min="1" max="2" width="2.7109375" style="25" customWidth="1"/>
    <col min="3" max="3" width="15.5703125" style="25" customWidth="1"/>
    <col min="4" max="6" width="8.5703125" style="44" customWidth="1"/>
    <col min="7" max="7" width="8.7109375" style="44" customWidth="1"/>
    <col min="8" max="8" width="9.7109375" style="44" bestFit="1" customWidth="1"/>
    <col min="9" max="12" width="11.5703125" style="25" customWidth="1"/>
    <col min="13" max="13" width="14.28515625" style="25" bestFit="1" customWidth="1"/>
    <col min="14" max="14" width="11.5703125" style="25" customWidth="1"/>
    <col min="15" max="15" width="11.5703125" style="27" customWidth="1"/>
    <col min="16" max="16" width="2.7109375" style="25" customWidth="1"/>
    <col min="17" max="17" width="9.7109375" style="25" customWidth="1"/>
    <col min="18" max="18" width="5.7109375" style="25" customWidth="1"/>
    <col min="19" max="19" width="9.140625" style="25" customWidth="1"/>
    <col min="20" max="25" width="9.140625" style="25"/>
    <col min="26" max="26" width="2.5703125" style="25" customWidth="1"/>
    <col min="27" max="16384" width="9.140625" style="25"/>
  </cols>
  <sheetData>
    <row r="2" spans="2:17" x14ac:dyDescent="0.2">
      <c r="B2" s="17"/>
      <c r="C2" s="18"/>
      <c r="D2" s="41"/>
      <c r="E2" s="41"/>
      <c r="F2" s="41"/>
      <c r="G2" s="41"/>
      <c r="H2" s="41"/>
      <c r="I2" s="18"/>
      <c r="J2" s="18"/>
      <c r="K2" s="18"/>
      <c r="L2" s="18"/>
      <c r="M2" s="18"/>
      <c r="N2" s="18"/>
      <c r="O2" s="49"/>
      <c r="P2" s="19"/>
    </row>
    <row r="3" spans="2:17" ht="18.75" x14ac:dyDescent="0.3">
      <c r="B3" s="20"/>
      <c r="C3" s="52" t="s">
        <v>53</v>
      </c>
      <c r="D3" s="42"/>
      <c r="E3" s="42"/>
      <c r="F3" s="42"/>
      <c r="H3" s="48"/>
      <c r="I3" s="26"/>
      <c r="J3" s="26"/>
      <c r="M3" s="26"/>
      <c r="N3" s="26"/>
      <c r="O3" s="26"/>
      <c r="P3" s="21"/>
    </row>
    <row r="4" spans="2:17" ht="12.95" customHeight="1" x14ac:dyDescent="0.25">
      <c r="B4" s="20"/>
      <c r="C4" s="105" t="s">
        <v>64</v>
      </c>
      <c r="D4" s="109">
        <f>tab!B2</f>
        <v>44926</v>
      </c>
      <c r="E4" s="109"/>
      <c r="F4" s="43"/>
      <c r="K4" s="67"/>
      <c r="M4" s="106"/>
      <c r="P4" s="21"/>
    </row>
    <row r="5" spans="2:17" ht="12.95" customHeight="1" x14ac:dyDescent="0.2">
      <c r="B5" s="20"/>
      <c r="P5" s="21"/>
    </row>
    <row r="6" spans="2:17" ht="12.95" customHeight="1" x14ac:dyDescent="0.2">
      <c r="B6" s="29"/>
      <c r="C6" s="30"/>
      <c r="D6" s="45"/>
      <c r="E6" s="45"/>
      <c r="F6" s="45"/>
      <c r="G6" s="46"/>
      <c r="H6" s="46"/>
      <c r="I6" s="31"/>
      <c r="J6" s="31"/>
      <c r="K6" s="31"/>
      <c r="L6" s="31"/>
      <c r="M6" s="31"/>
      <c r="N6" s="31"/>
      <c r="O6" s="37"/>
      <c r="P6" s="21"/>
    </row>
    <row r="7" spans="2:17" ht="51.95" customHeight="1" x14ac:dyDescent="0.2">
      <c r="B7" s="29"/>
      <c r="C7" s="61" t="s">
        <v>12</v>
      </c>
      <c r="D7" s="62" t="s">
        <v>13</v>
      </c>
      <c r="E7" s="62" t="s">
        <v>14</v>
      </c>
      <c r="F7" s="62" t="s">
        <v>15</v>
      </c>
      <c r="G7" s="62" t="s">
        <v>16</v>
      </c>
      <c r="H7" s="62" t="s">
        <v>17</v>
      </c>
      <c r="I7" s="62" t="s">
        <v>50</v>
      </c>
      <c r="J7" s="62" t="s">
        <v>18</v>
      </c>
      <c r="K7" s="62" t="s">
        <v>19</v>
      </c>
      <c r="L7" s="62" t="s">
        <v>20</v>
      </c>
      <c r="M7" s="62" t="s">
        <v>61</v>
      </c>
      <c r="N7" s="63" t="s">
        <v>51</v>
      </c>
      <c r="O7" s="62" t="s">
        <v>58</v>
      </c>
      <c r="P7" s="21"/>
    </row>
    <row r="8" spans="2:17" ht="12.95" customHeight="1" x14ac:dyDescent="0.2">
      <c r="B8" s="29"/>
      <c r="C8" s="70" t="s">
        <v>21</v>
      </c>
      <c r="D8" s="71" t="s">
        <v>28</v>
      </c>
      <c r="E8" s="71">
        <v>10</v>
      </c>
      <c r="F8" s="71">
        <v>1</v>
      </c>
      <c r="G8" s="72">
        <v>32874</v>
      </c>
      <c r="H8" s="73">
        <v>45017</v>
      </c>
      <c r="I8" s="57" t="s">
        <v>23</v>
      </c>
      <c r="J8" s="58">
        <f>IF(D8="",0,VLOOKUP(D8,salaristabel2022,E8+1,FALSE))*(1+tab!$C$43+tab!$C$44)*F8</f>
        <v>4843.9812000000002</v>
      </c>
      <c r="K8" s="59">
        <f>H8-G8</f>
        <v>12143</v>
      </c>
      <c r="L8" s="60">
        <f>IF(I8="nee",IF(J8/3*(K8/365.25)&gt;tab!$C$45,tab!$C$45,J8/3*(K8/365.25)),0)</f>
        <v>53680.550957426429</v>
      </c>
      <c r="M8" s="33">
        <f>IF(H8="",0,IF(H8-$D$4&lt;0,L8,((K8-(H8-tab!$B$2))/K8)*L8))</f>
        <v>53278.267325941146</v>
      </c>
      <c r="N8" s="68"/>
      <c r="O8" s="33">
        <f>M8-N8</f>
        <v>53278.267325941146</v>
      </c>
      <c r="P8" s="21"/>
      <c r="Q8" s="107"/>
    </row>
    <row r="9" spans="2:17" ht="12.95" customHeight="1" x14ac:dyDescent="0.2">
      <c r="B9" s="29"/>
      <c r="C9" s="74"/>
      <c r="D9" s="75"/>
      <c r="E9" s="75"/>
      <c r="F9" s="75"/>
      <c r="G9" s="76"/>
      <c r="H9" s="77"/>
      <c r="I9" s="54" t="s">
        <v>23</v>
      </c>
      <c r="J9" s="55">
        <f>IF(D9="",0,VLOOKUP(D9,salaristabel2022,E9+1,FALSE))*(1+tab!$C$43+tab!$C$44)*F9</f>
        <v>0</v>
      </c>
      <c r="K9" s="56">
        <f t="shared" ref="K9:K32" si="0">H9-G9</f>
        <v>0</v>
      </c>
      <c r="L9" s="60">
        <f>IF(I9="nee",IF(J9/3*(K9/365.25)&gt;tab!$C$45,tab!$C$45,J9/3*(K9/365.25)),0)</f>
        <v>0</v>
      </c>
      <c r="M9" s="33">
        <f>IF(H9="",0,IF(H9-$D$4&lt;0,L9,((K9-(H9-tab!$B$2))/K9)*L9))</f>
        <v>0</v>
      </c>
      <c r="N9" s="69"/>
      <c r="O9" s="33">
        <f t="shared" ref="O9:O32" si="1">M9-N9</f>
        <v>0</v>
      </c>
      <c r="P9" s="21"/>
    </row>
    <row r="10" spans="2:17" ht="12.95" customHeight="1" x14ac:dyDescent="0.2">
      <c r="B10" s="29"/>
      <c r="C10" s="74"/>
      <c r="D10" s="75"/>
      <c r="E10" s="75"/>
      <c r="F10" s="75"/>
      <c r="G10" s="76"/>
      <c r="H10" s="77"/>
      <c r="I10" s="54" t="s">
        <v>23</v>
      </c>
      <c r="J10" s="55">
        <f>IF(D10="",0,VLOOKUP(D10,salaristabel2022,E10+1,FALSE))*(1+tab!$C$43+tab!$C$44)*F10</f>
        <v>0</v>
      </c>
      <c r="K10" s="56">
        <f t="shared" si="0"/>
        <v>0</v>
      </c>
      <c r="L10" s="60">
        <f>IF(I10="nee",IF(J10/3*(K10/365.25)&gt;tab!$C$45,tab!$C$45,J10/3*(K10/365.25)),0)</f>
        <v>0</v>
      </c>
      <c r="M10" s="33">
        <f>IF(H10="",0,IF(H10-$D$4&lt;0,L10,((K10-(H10-tab!$B$2))/K10)*L10))</f>
        <v>0</v>
      </c>
      <c r="N10" s="69"/>
      <c r="O10" s="33">
        <f t="shared" si="1"/>
        <v>0</v>
      </c>
      <c r="P10" s="21"/>
    </row>
    <row r="11" spans="2:17" ht="12.95" customHeight="1" x14ac:dyDescent="0.2">
      <c r="B11" s="29"/>
      <c r="C11" s="74"/>
      <c r="D11" s="75"/>
      <c r="E11" s="75"/>
      <c r="F11" s="75"/>
      <c r="G11" s="76"/>
      <c r="H11" s="77"/>
      <c r="I11" s="54" t="s">
        <v>23</v>
      </c>
      <c r="J11" s="55">
        <f>IF(D11="",0,VLOOKUP(D11,salaristabel2022,E11+1,FALSE))*(1+tab!$C$43+tab!$C$44)*F11</f>
        <v>0</v>
      </c>
      <c r="K11" s="56">
        <f t="shared" si="0"/>
        <v>0</v>
      </c>
      <c r="L11" s="60">
        <f>IF(I11="nee",IF(J11/3*(K11/365.25)&gt;tab!$C$45,tab!$C$45,J11/3*(K11/365.25)),0)</f>
        <v>0</v>
      </c>
      <c r="M11" s="33">
        <f>IF(H11="",0,IF(H11-$D$4&lt;0,L11,((K11-(H11-tab!$B$2))/K11)*L11))</f>
        <v>0</v>
      </c>
      <c r="N11" s="69"/>
      <c r="O11" s="33">
        <f t="shared" si="1"/>
        <v>0</v>
      </c>
      <c r="P11" s="21"/>
    </row>
    <row r="12" spans="2:17" ht="12.95" customHeight="1" x14ac:dyDescent="0.2">
      <c r="B12" s="29"/>
      <c r="C12" s="74"/>
      <c r="D12" s="75"/>
      <c r="E12" s="75"/>
      <c r="F12" s="75"/>
      <c r="G12" s="76"/>
      <c r="H12" s="77"/>
      <c r="I12" s="54" t="s">
        <v>23</v>
      </c>
      <c r="J12" s="55">
        <f>IF(D12="",0,VLOOKUP(D12,salaristabel2022,E12+1,FALSE))*(1+tab!$C$43+tab!$C$44)*F12</f>
        <v>0</v>
      </c>
      <c r="K12" s="56">
        <f t="shared" si="0"/>
        <v>0</v>
      </c>
      <c r="L12" s="60">
        <f>IF(I12="nee",IF(J12/3*(K12/365.25)&gt;tab!$C$45,tab!$C$45,J12/3*(K12/365.25)),0)</f>
        <v>0</v>
      </c>
      <c r="M12" s="33">
        <f>IF(H12="",0,IF(H12-$D$4&lt;0,L12,((K12-(H12-tab!$B$2))/K12)*L12))</f>
        <v>0</v>
      </c>
      <c r="N12" s="69"/>
      <c r="O12" s="33">
        <f t="shared" si="1"/>
        <v>0</v>
      </c>
      <c r="P12" s="21"/>
    </row>
    <row r="13" spans="2:17" ht="12.95" customHeight="1" x14ac:dyDescent="0.2">
      <c r="B13" s="29"/>
      <c r="C13" s="74"/>
      <c r="D13" s="75"/>
      <c r="E13" s="75"/>
      <c r="F13" s="75"/>
      <c r="G13" s="76"/>
      <c r="H13" s="77"/>
      <c r="I13" s="54" t="s">
        <v>23</v>
      </c>
      <c r="J13" s="55">
        <f>IF(D13="",0,VLOOKUP(D13,salaristabel2022,E13+1,FALSE))*(1+tab!$C$43+tab!$C$44)*F13</f>
        <v>0</v>
      </c>
      <c r="K13" s="56">
        <f t="shared" si="0"/>
        <v>0</v>
      </c>
      <c r="L13" s="60">
        <f>IF(I13="nee",IF(J13/3*(K13/365.25)&gt;tab!$C$45,tab!$C$45,J13/3*(K13/365.25)),0)</f>
        <v>0</v>
      </c>
      <c r="M13" s="33">
        <f>IF(H13="",0,IF(H13-$D$4&lt;0,L13,((K13-(H13-tab!$B$2))/K13)*L13))</f>
        <v>0</v>
      </c>
      <c r="N13" s="69"/>
      <c r="O13" s="33">
        <f t="shared" si="1"/>
        <v>0</v>
      </c>
      <c r="P13" s="21"/>
    </row>
    <row r="14" spans="2:17" ht="12.95" customHeight="1" x14ac:dyDescent="0.2">
      <c r="B14" s="29"/>
      <c r="C14" s="74"/>
      <c r="D14" s="75"/>
      <c r="E14" s="75"/>
      <c r="F14" s="75"/>
      <c r="G14" s="76"/>
      <c r="H14" s="77"/>
      <c r="I14" s="54" t="s">
        <v>23</v>
      </c>
      <c r="J14" s="55">
        <f>IF(D14="",0,VLOOKUP(D14,salaristabel2022,E14+1,FALSE))*(1+tab!$C$43+tab!$C$44)*F14</f>
        <v>0</v>
      </c>
      <c r="K14" s="56">
        <f t="shared" si="0"/>
        <v>0</v>
      </c>
      <c r="L14" s="60">
        <f>IF(I14="nee",IF(J14/3*(K14/365.25)&gt;tab!$C$45,tab!$C$45,J14/3*(K14/365.25)),0)</f>
        <v>0</v>
      </c>
      <c r="M14" s="33">
        <f>IF(H14="",0,IF(H14-$D$4&lt;0,L14,((K14-(H14-tab!$B$2))/K14)*L14))</f>
        <v>0</v>
      </c>
      <c r="N14" s="69"/>
      <c r="O14" s="33">
        <f t="shared" si="1"/>
        <v>0</v>
      </c>
      <c r="P14" s="21"/>
    </row>
    <row r="15" spans="2:17" ht="12.95" customHeight="1" x14ac:dyDescent="0.2">
      <c r="B15" s="29"/>
      <c r="C15" s="74"/>
      <c r="D15" s="75"/>
      <c r="E15" s="75"/>
      <c r="F15" s="75"/>
      <c r="G15" s="76"/>
      <c r="H15" s="77"/>
      <c r="I15" s="54" t="s">
        <v>23</v>
      </c>
      <c r="J15" s="55">
        <f>IF(D15="",0,VLOOKUP(D15,salaristabel2022,E15+1,FALSE))*(1+tab!$C$43+tab!$C$44)*F15</f>
        <v>0</v>
      </c>
      <c r="K15" s="56">
        <f t="shared" si="0"/>
        <v>0</v>
      </c>
      <c r="L15" s="60">
        <f>IF(I15="nee",IF(J15/3*(K15/365.25)&gt;tab!$C$45,tab!$C$45,J15/3*(K15/365.25)),0)</f>
        <v>0</v>
      </c>
      <c r="M15" s="33">
        <f>IF(H15="",0,IF(H15-$D$4&lt;0,L15,((K15-(H15-tab!$B$2))/K15)*L15))</f>
        <v>0</v>
      </c>
      <c r="N15" s="69"/>
      <c r="O15" s="33">
        <f t="shared" si="1"/>
        <v>0</v>
      </c>
      <c r="P15" s="21"/>
    </row>
    <row r="16" spans="2:17" ht="12.95" customHeight="1" x14ac:dyDescent="0.2">
      <c r="B16" s="29"/>
      <c r="C16" s="74"/>
      <c r="D16" s="75"/>
      <c r="E16" s="75"/>
      <c r="F16" s="75"/>
      <c r="G16" s="76"/>
      <c r="H16" s="77"/>
      <c r="I16" s="54" t="s">
        <v>23</v>
      </c>
      <c r="J16" s="55">
        <f>IF(D16="",0,VLOOKUP(D16,salaristabel2022,E16+1,FALSE))*(1+tab!$C$43+tab!$C$44)*F16</f>
        <v>0</v>
      </c>
      <c r="K16" s="56">
        <f t="shared" si="0"/>
        <v>0</v>
      </c>
      <c r="L16" s="60">
        <f>IF(I16="nee",IF(J16/3*(K16/365.25)&gt;tab!$C$45,tab!$C$45,J16/3*(K16/365.25)),0)</f>
        <v>0</v>
      </c>
      <c r="M16" s="33">
        <f>IF(H16="",0,IF(H16-$D$4&lt;0,L16,((K16-(H16-tab!$B$2))/K16)*L16))</f>
        <v>0</v>
      </c>
      <c r="N16" s="69"/>
      <c r="O16" s="33">
        <f t="shared" si="1"/>
        <v>0</v>
      </c>
      <c r="P16" s="21"/>
    </row>
    <row r="17" spans="2:16" ht="12.95" customHeight="1" x14ac:dyDescent="0.2">
      <c r="B17" s="29"/>
      <c r="C17" s="74"/>
      <c r="D17" s="75"/>
      <c r="E17" s="75"/>
      <c r="F17" s="75"/>
      <c r="G17" s="76"/>
      <c r="H17" s="77"/>
      <c r="I17" s="54" t="s">
        <v>23</v>
      </c>
      <c r="J17" s="55">
        <f>IF(D17="",0,VLOOKUP(D17,salaristabel2022,E17+1,FALSE))*(1+tab!$C$43+tab!$C$44)*F17</f>
        <v>0</v>
      </c>
      <c r="K17" s="56">
        <f t="shared" si="0"/>
        <v>0</v>
      </c>
      <c r="L17" s="60">
        <f>IF(I17="nee",IF(J17/3*(K17/365.25)&gt;tab!$C$45,tab!$C$45,J17/3*(K17/365.25)),0)</f>
        <v>0</v>
      </c>
      <c r="M17" s="33">
        <f>IF(H17="",0,IF(H17-$D$4&lt;0,L17,((K17-(H17-tab!$B$2))/K17)*L17))</f>
        <v>0</v>
      </c>
      <c r="N17" s="69"/>
      <c r="O17" s="33">
        <f t="shared" si="1"/>
        <v>0</v>
      </c>
      <c r="P17" s="21"/>
    </row>
    <row r="18" spans="2:16" ht="12.95" customHeight="1" x14ac:dyDescent="0.2">
      <c r="B18" s="29"/>
      <c r="C18" s="74"/>
      <c r="D18" s="75"/>
      <c r="E18" s="75"/>
      <c r="F18" s="75"/>
      <c r="G18" s="76"/>
      <c r="H18" s="77"/>
      <c r="I18" s="54" t="s">
        <v>23</v>
      </c>
      <c r="J18" s="55">
        <f>IF(D18="",0,VLOOKUP(D18,salaristabel2022,E18+1,FALSE))*(1+tab!$C$43+tab!$C$44)*F18</f>
        <v>0</v>
      </c>
      <c r="K18" s="56">
        <f t="shared" si="0"/>
        <v>0</v>
      </c>
      <c r="L18" s="60">
        <f>IF(I18="nee",IF(J18/3*(K18/365.25)&gt;tab!$C$45,tab!$C$45,J18/3*(K18/365.25)),0)</f>
        <v>0</v>
      </c>
      <c r="M18" s="33">
        <f>IF(H18="",0,IF(H18-$D$4&lt;0,L18,((K18-(H18-tab!$B$2))/K18)*L18))</f>
        <v>0</v>
      </c>
      <c r="N18" s="69"/>
      <c r="O18" s="33">
        <f t="shared" si="1"/>
        <v>0</v>
      </c>
      <c r="P18" s="21"/>
    </row>
    <row r="19" spans="2:16" ht="12.95" customHeight="1" x14ac:dyDescent="0.2">
      <c r="B19" s="29"/>
      <c r="C19" s="74"/>
      <c r="D19" s="75"/>
      <c r="E19" s="75"/>
      <c r="F19" s="75"/>
      <c r="G19" s="76"/>
      <c r="H19" s="77"/>
      <c r="I19" s="54" t="s">
        <v>23</v>
      </c>
      <c r="J19" s="55">
        <f>IF(D19="",0,VLOOKUP(D19,salaristabel2022,E19+1,FALSE))*(1+tab!$C$43+tab!$C$44)*F19</f>
        <v>0</v>
      </c>
      <c r="K19" s="56">
        <f t="shared" si="0"/>
        <v>0</v>
      </c>
      <c r="L19" s="60">
        <f>IF(I19="nee",IF(J19/3*(K19/365.25)&gt;tab!$C$45,tab!$C$45,J19/3*(K19/365.25)),0)</f>
        <v>0</v>
      </c>
      <c r="M19" s="33">
        <f>IF(H19="",0,IF(H19-$D$4&lt;0,L19,((K19-(H19-tab!$B$2))/K19)*L19))</f>
        <v>0</v>
      </c>
      <c r="N19" s="69"/>
      <c r="O19" s="33">
        <f t="shared" si="1"/>
        <v>0</v>
      </c>
      <c r="P19" s="21"/>
    </row>
    <row r="20" spans="2:16" ht="12.95" customHeight="1" x14ac:dyDescent="0.2">
      <c r="B20" s="29"/>
      <c r="C20" s="74"/>
      <c r="D20" s="75"/>
      <c r="E20" s="75"/>
      <c r="F20" s="75"/>
      <c r="G20" s="76"/>
      <c r="H20" s="77"/>
      <c r="I20" s="54" t="s">
        <v>23</v>
      </c>
      <c r="J20" s="55">
        <f>IF(D20="",0,VLOOKUP(D20,salaristabel2022,E20+1,FALSE))*(1+tab!$C$43+tab!$C$44)*F20</f>
        <v>0</v>
      </c>
      <c r="K20" s="56">
        <f t="shared" si="0"/>
        <v>0</v>
      </c>
      <c r="L20" s="60">
        <f>IF(I20="nee",IF(J20/3*(K20/365.25)&gt;tab!$C$45,tab!$C$45,J20/3*(K20/365.25)),0)</f>
        <v>0</v>
      </c>
      <c r="M20" s="33">
        <f>IF(H20="",0,IF(H20-$D$4&lt;0,L20,((K20-(H20-tab!$B$2))/K20)*L20))</f>
        <v>0</v>
      </c>
      <c r="N20" s="69"/>
      <c r="O20" s="33">
        <f t="shared" si="1"/>
        <v>0</v>
      </c>
      <c r="P20" s="21"/>
    </row>
    <row r="21" spans="2:16" ht="12.95" customHeight="1" x14ac:dyDescent="0.2">
      <c r="B21" s="29"/>
      <c r="C21" s="74"/>
      <c r="D21" s="75"/>
      <c r="E21" s="75"/>
      <c r="F21" s="75"/>
      <c r="G21" s="76"/>
      <c r="H21" s="77"/>
      <c r="I21" s="54" t="s">
        <v>23</v>
      </c>
      <c r="J21" s="55">
        <f>IF(D21="",0,VLOOKUP(D21,salaristabel2022,E21+1,FALSE))*(1+tab!$C$43+tab!$C$44)*F21</f>
        <v>0</v>
      </c>
      <c r="K21" s="56">
        <f t="shared" si="0"/>
        <v>0</v>
      </c>
      <c r="L21" s="60">
        <f>IF(I21="nee",IF(J21/3*(K21/365.25)&gt;tab!$C$45,tab!$C$45,J21/3*(K21/365.25)),0)</f>
        <v>0</v>
      </c>
      <c r="M21" s="33">
        <f>IF(H21="",0,IF(H21-$D$4&lt;0,L21,((K21-(H21-tab!$B$2))/K21)*L21))</f>
        <v>0</v>
      </c>
      <c r="N21" s="69"/>
      <c r="O21" s="33">
        <f t="shared" si="1"/>
        <v>0</v>
      </c>
      <c r="P21" s="21"/>
    </row>
    <row r="22" spans="2:16" ht="12.95" customHeight="1" x14ac:dyDescent="0.2">
      <c r="B22" s="29"/>
      <c r="C22" s="74"/>
      <c r="D22" s="75"/>
      <c r="E22" s="75"/>
      <c r="F22" s="75"/>
      <c r="G22" s="76"/>
      <c r="H22" s="77"/>
      <c r="I22" s="54" t="s">
        <v>23</v>
      </c>
      <c r="J22" s="55">
        <f>IF(D22="",0,VLOOKUP(D22,salaristabel2022,E22+1,FALSE))*(1+tab!$C$43+tab!$C$44)*F22</f>
        <v>0</v>
      </c>
      <c r="K22" s="56">
        <f t="shared" si="0"/>
        <v>0</v>
      </c>
      <c r="L22" s="60">
        <f>IF(I22="nee",IF(J22/3*(K22/365.25)&gt;tab!$C$45,tab!$C$45,J22/3*(K22/365.25)),0)</f>
        <v>0</v>
      </c>
      <c r="M22" s="33">
        <f>IF(H22="",0,IF(H22-$D$4&lt;0,L22,((K22-(H22-tab!$B$2))/K22)*L22))</f>
        <v>0</v>
      </c>
      <c r="N22" s="69"/>
      <c r="O22" s="33">
        <f t="shared" si="1"/>
        <v>0</v>
      </c>
      <c r="P22" s="21"/>
    </row>
    <row r="23" spans="2:16" ht="12.95" customHeight="1" x14ac:dyDescent="0.2">
      <c r="B23" s="29"/>
      <c r="C23" s="74"/>
      <c r="D23" s="75"/>
      <c r="E23" s="75"/>
      <c r="F23" s="75"/>
      <c r="G23" s="76"/>
      <c r="H23" s="77"/>
      <c r="I23" s="54" t="s">
        <v>23</v>
      </c>
      <c r="J23" s="55">
        <f>IF(D23="",0,VLOOKUP(D23,salaristabel2022,E23+1,FALSE))*(1+tab!$C$43+tab!$C$44)*F23</f>
        <v>0</v>
      </c>
      <c r="K23" s="56">
        <f t="shared" si="0"/>
        <v>0</v>
      </c>
      <c r="L23" s="60">
        <f>IF(I23="nee",IF(J23/3*(K23/365.25)&gt;tab!$C$45,tab!$C$45,J23/3*(K23/365.25)),0)</f>
        <v>0</v>
      </c>
      <c r="M23" s="33">
        <f>IF(H23="",0,IF(H23-$D$4&lt;0,L23,((K23-(H23-tab!$B$2))/K23)*L23))</f>
        <v>0</v>
      </c>
      <c r="N23" s="69"/>
      <c r="O23" s="33">
        <f t="shared" si="1"/>
        <v>0</v>
      </c>
      <c r="P23" s="21"/>
    </row>
    <row r="24" spans="2:16" ht="12.95" customHeight="1" x14ac:dyDescent="0.2">
      <c r="B24" s="29"/>
      <c r="C24" s="74"/>
      <c r="D24" s="75"/>
      <c r="E24" s="75"/>
      <c r="F24" s="75"/>
      <c r="G24" s="76"/>
      <c r="H24" s="77"/>
      <c r="I24" s="54" t="s">
        <v>23</v>
      </c>
      <c r="J24" s="55">
        <f>IF(D24="",0,VLOOKUP(D24,salaristabel2022,E24+1,FALSE))*(1+tab!$C$43+tab!$C$44)*F24</f>
        <v>0</v>
      </c>
      <c r="K24" s="56">
        <f t="shared" si="0"/>
        <v>0</v>
      </c>
      <c r="L24" s="60">
        <f>IF(I24="nee",IF(J24/3*(K24/365.25)&gt;tab!$C$45,tab!$C$45,J24/3*(K24/365.25)),0)</f>
        <v>0</v>
      </c>
      <c r="M24" s="33">
        <f>IF(H24="",0,IF(H24-$D$4&lt;0,L24,((K24-(H24-tab!$B$2))/K24)*L24))</f>
        <v>0</v>
      </c>
      <c r="N24" s="69"/>
      <c r="O24" s="33">
        <f t="shared" si="1"/>
        <v>0</v>
      </c>
      <c r="P24" s="21"/>
    </row>
    <row r="25" spans="2:16" ht="12.95" customHeight="1" x14ac:dyDescent="0.2">
      <c r="B25" s="29"/>
      <c r="C25" s="74"/>
      <c r="D25" s="75"/>
      <c r="E25" s="75"/>
      <c r="F25" s="75"/>
      <c r="G25" s="76"/>
      <c r="H25" s="77"/>
      <c r="I25" s="54" t="s">
        <v>23</v>
      </c>
      <c r="J25" s="55">
        <f>IF(D25="",0,VLOOKUP(D25,salaristabel2022,E25+1,FALSE))*(1+tab!$C$43+tab!$C$44)*F25</f>
        <v>0</v>
      </c>
      <c r="K25" s="56">
        <f t="shared" si="0"/>
        <v>0</v>
      </c>
      <c r="L25" s="60">
        <f>IF(I25="nee",IF(J25/3*(K25/365.25)&gt;tab!$C$45,tab!$C$45,J25/3*(K25/365.25)),0)</f>
        <v>0</v>
      </c>
      <c r="M25" s="33">
        <f>IF(H25="",0,IF(H25-$D$4&lt;0,L25,((K25-(H25-tab!$B$2))/K25)*L25))</f>
        <v>0</v>
      </c>
      <c r="N25" s="69"/>
      <c r="O25" s="33">
        <f t="shared" si="1"/>
        <v>0</v>
      </c>
      <c r="P25" s="21"/>
    </row>
    <row r="26" spans="2:16" ht="12.95" customHeight="1" x14ac:dyDescent="0.2">
      <c r="B26" s="29"/>
      <c r="C26" s="74"/>
      <c r="D26" s="75"/>
      <c r="E26" s="75"/>
      <c r="F26" s="75"/>
      <c r="G26" s="76"/>
      <c r="H26" s="77"/>
      <c r="I26" s="54" t="s">
        <v>23</v>
      </c>
      <c r="J26" s="55">
        <f>IF(D26="",0,VLOOKUP(D26,salaristabel2022,E26+1,FALSE))*(1+tab!$C$43+tab!$C$44)*F26</f>
        <v>0</v>
      </c>
      <c r="K26" s="56">
        <f t="shared" si="0"/>
        <v>0</v>
      </c>
      <c r="L26" s="60">
        <f>IF(I26="nee",IF(J26/3*(K26/365.25)&gt;tab!$C$45,tab!$C$45,J26/3*(K26/365.25)),0)</f>
        <v>0</v>
      </c>
      <c r="M26" s="33">
        <f>IF(H26="",0,IF(H26-$D$4&lt;0,L26,((K26-(H26-tab!$B$2))/K26)*L26))</f>
        <v>0</v>
      </c>
      <c r="N26" s="69"/>
      <c r="O26" s="33">
        <f t="shared" si="1"/>
        <v>0</v>
      </c>
      <c r="P26" s="21"/>
    </row>
    <row r="27" spans="2:16" ht="12.95" customHeight="1" x14ac:dyDescent="0.2">
      <c r="B27" s="29"/>
      <c r="C27" s="74"/>
      <c r="D27" s="75"/>
      <c r="E27" s="75"/>
      <c r="F27" s="75"/>
      <c r="G27" s="76"/>
      <c r="H27" s="77"/>
      <c r="I27" s="54" t="s">
        <v>23</v>
      </c>
      <c r="J27" s="55">
        <f>IF(D27="",0,VLOOKUP(D27,salaristabel2022,E27+1,FALSE))*(1+tab!$C$43+tab!$C$44)*F27</f>
        <v>0</v>
      </c>
      <c r="K27" s="56">
        <f t="shared" si="0"/>
        <v>0</v>
      </c>
      <c r="L27" s="60">
        <f>IF(I27="nee",IF(J27/3*(K27/365.25)&gt;tab!$C$45,tab!$C$45,J27/3*(K27/365.25)),0)</f>
        <v>0</v>
      </c>
      <c r="M27" s="33">
        <f>IF(H27="",0,IF(H27-$D$4&lt;0,L27,((K27-(H27-tab!$B$2))/K27)*L27))</f>
        <v>0</v>
      </c>
      <c r="N27" s="69"/>
      <c r="O27" s="33">
        <f t="shared" si="1"/>
        <v>0</v>
      </c>
      <c r="P27" s="21"/>
    </row>
    <row r="28" spans="2:16" ht="12.95" customHeight="1" x14ac:dyDescent="0.2">
      <c r="B28" s="29"/>
      <c r="C28" s="74"/>
      <c r="D28" s="75"/>
      <c r="E28" s="75"/>
      <c r="F28" s="75"/>
      <c r="G28" s="76"/>
      <c r="H28" s="77"/>
      <c r="I28" s="54" t="s">
        <v>23</v>
      </c>
      <c r="J28" s="55">
        <f>IF(D28="",0,VLOOKUP(D28,salaristabel2022,E28+1,FALSE))*(1+tab!$C$43+tab!$C$44)*F28</f>
        <v>0</v>
      </c>
      <c r="K28" s="56">
        <f t="shared" si="0"/>
        <v>0</v>
      </c>
      <c r="L28" s="60">
        <f>IF(I28="nee",IF(J28/3*(K28/365.25)&gt;tab!$C$45,tab!$C$45,J28/3*(K28/365.25)),0)</f>
        <v>0</v>
      </c>
      <c r="M28" s="33">
        <f>IF(H28="",0,IF(H28-$D$4&lt;0,L28,((K28-(H28-tab!$B$2))/K28)*L28))</f>
        <v>0</v>
      </c>
      <c r="N28" s="69"/>
      <c r="O28" s="33">
        <f t="shared" si="1"/>
        <v>0</v>
      </c>
      <c r="P28" s="21"/>
    </row>
    <row r="29" spans="2:16" ht="12.95" customHeight="1" x14ac:dyDescent="0.2">
      <c r="B29" s="29"/>
      <c r="C29" s="74"/>
      <c r="D29" s="75"/>
      <c r="E29" s="75"/>
      <c r="F29" s="75"/>
      <c r="G29" s="76"/>
      <c r="H29" s="77"/>
      <c r="I29" s="54" t="s">
        <v>23</v>
      </c>
      <c r="J29" s="55">
        <f>IF(D29="",0,VLOOKUP(D29,salaristabel2022,E29+1,FALSE))*(1+tab!$C$43+tab!$C$44)*F29</f>
        <v>0</v>
      </c>
      <c r="K29" s="56">
        <f t="shared" si="0"/>
        <v>0</v>
      </c>
      <c r="L29" s="60">
        <f>IF(I29="nee",IF(J29/3*(K29/365.25)&gt;tab!$C$45,tab!$C$45,J29/3*(K29/365.25)),0)</f>
        <v>0</v>
      </c>
      <c r="M29" s="33">
        <f>IF(H29="",0,IF(H29-$D$4&lt;0,L29,((K29-(H29-tab!$B$2))/K29)*L29))</f>
        <v>0</v>
      </c>
      <c r="N29" s="69"/>
      <c r="O29" s="33">
        <f t="shared" si="1"/>
        <v>0</v>
      </c>
      <c r="P29" s="21"/>
    </row>
    <row r="30" spans="2:16" ht="12.95" customHeight="1" x14ac:dyDescent="0.2">
      <c r="B30" s="29"/>
      <c r="C30" s="74"/>
      <c r="D30" s="75"/>
      <c r="E30" s="75"/>
      <c r="F30" s="75"/>
      <c r="G30" s="76"/>
      <c r="H30" s="77"/>
      <c r="I30" s="54" t="s">
        <v>23</v>
      </c>
      <c r="J30" s="55">
        <f>IF(D30="",0,VLOOKUP(D30,salaristabel2022,E30+1,FALSE))*(1+tab!$C$43+tab!$C$44)*F30</f>
        <v>0</v>
      </c>
      <c r="K30" s="56">
        <f t="shared" si="0"/>
        <v>0</v>
      </c>
      <c r="L30" s="60">
        <f>IF(I30="nee",IF(J30/3*(K30/365.25)&gt;tab!$C$45,tab!$C$45,J30/3*(K30/365.25)),0)</f>
        <v>0</v>
      </c>
      <c r="M30" s="33">
        <f>IF(H30="",0,IF(H30-$D$4&lt;0,L30,((K30-(H30-tab!$B$2))/K30)*L30))</f>
        <v>0</v>
      </c>
      <c r="N30" s="69"/>
      <c r="O30" s="33">
        <f t="shared" si="1"/>
        <v>0</v>
      </c>
      <c r="P30" s="21"/>
    </row>
    <row r="31" spans="2:16" ht="12.95" customHeight="1" x14ac:dyDescent="0.2">
      <c r="B31" s="29"/>
      <c r="C31" s="74"/>
      <c r="D31" s="75"/>
      <c r="E31" s="75"/>
      <c r="F31" s="75"/>
      <c r="G31" s="76"/>
      <c r="H31" s="77"/>
      <c r="I31" s="54" t="s">
        <v>23</v>
      </c>
      <c r="J31" s="55">
        <f>IF(D31="",0,VLOOKUP(D31,salaristabel2022,E31+1,FALSE))*(1+tab!$C$43+tab!$C$44)*F31</f>
        <v>0</v>
      </c>
      <c r="K31" s="56">
        <f t="shared" si="0"/>
        <v>0</v>
      </c>
      <c r="L31" s="60">
        <f>IF(I31="nee",IF(J31/3*(K31/365.25)&gt;tab!$C$45,tab!$C$45,J31/3*(K31/365.25)),0)</f>
        <v>0</v>
      </c>
      <c r="M31" s="33">
        <f>IF(H31="",0,IF(H31-$D$4&lt;0,L31,((K31-(H31-tab!$B$2))/K31)*L31))</f>
        <v>0</v>
      </c>
      <c r="N31" s="69"/>
      <c r="O31" s="33">
        <f t="shared" si="1"/>
        <v>0</v>
      </c>
      <c r="P31" s="21"/>
    </row>
    <row r="32" spans="2:16" ht="12.95" customHeight="1" x14ac:dyDescent="0.2">
      <c r="B32" s="29"/>
      <c r="C32" s="74"/>
      <c r="D32" s="75"/>
      <c r="E32" s="75"/>
      <c r="F32" s="75"/>
      <c r="G32" s="76"/>
      <c r="H32" s="77"/>
      <c r="I32" s="54" t="s">
        <v>23</v>
      </c>
      <c r="J32" s="55">
        <f>IF(D32="",0,VLOOKUP(D32,salaristabel2022,E32+1,FALSE))*(1+tab!$C$43+tab!$C$44)*F32</f>
        <v>0</v>
      </c>
      <c r="K32" s="56">
        <f t="shared" si="0"/>
        <v>0</v>
      </c>
      <c r="L32" s="60">
        <f>IF(I32="nee",IF(J32/3*(K32/365.25)&gt;tab!$C$45,tab!$C$45,J32/3*(K32/365.25)),0)</f>
        <v>0</v>
      </c>
      <c r="M32" s="33">
        <f>IF(H32="",0,IF(H32-$D$4&lt;0,L32,((K32-(H32-tab!$B$2))/K32)*L32))</f>
        <v>0</v>
      </c>
      <c r="N32" s="69"/>
      <c r="O32" s="33">
        <f t="shared" si="1"/>
        <v>0</v>
      </c>
      <c r="P32" s="21"/>
    </row>
    <row r="33" spans="2:16" ht="12.95" customHeight="1" x14ac:dyDescent="0.2">
      <c r="B33" s="29"/>
      <c r="C33" s="31"/>
      <c r="D33" s="46"/>
      <c r="E33" s="46"/>
      <c r="F33" s="46"/>
      <c r="G33" s="34"/>
      <c r="H33" s="34"/>
      <c r="I33" s="35"/>
      <c r="J33" s="32"/>
      <c r="K33" s="36"/>
      <c r="L33" s="33"/>
      <c r="M33" s="33"/>
      <c r="N33" s="33"/>
      <c r="O33" s="78"/>
      <c r="P33" s="21"/>
    </row>
    <row r="34" spans="2:16" ht="12.95" customHeight="1" x14ac:dyDescent="0.2">
      <c r="B34" s="29"/>
      <c r="C34" s="37" t="s">
        <v>52</v>
      </c>
      <c r="D34" s="40"/>
      <c r="E34" s="40"/>
      <c r="F34" s="40"/>
      <c r="G34" s="38"/>
      <c r="H34" s="38"/>
      <c r="I34" s="39"/>
      <c r="J34" s="40"/>
      <c r="K34" s="40"/>
      <c r="L34" s="51"/>
      <c r="M34" s="51"/>
      <c r="N34" s="51"/>
      <c r="O34" s="53">
        <f t="shared" ref="O34" si="2">SUM(O8:O32)</f>
        <v>53278.267325941146</v>
      </c>
      <c r="P34" s="21"/>
    </row>
    <row r="35" spans="2:16" ht="11.1" customHeight="1" x14ac:dyDescent="0.2">
      <c r="B35" s="20"/>
      <c r="P35" s="21"/>
    </row>
    <row r="36" spans="2:16" ht="11.1" customHeight="1" x14ac:dyDescent="0.2">
      <c r="B36" s="22"/>
      <c r="C36" s="23"/>
      <c r="D36" s="47"/>
      <c r="E36" s="47"/>
      <c r="F36" s="47"/>
      <c r="G36" s="47"/>
      <c r="H36" s="47"/>
      <c r="I36" s="23"/>
      <c r="J36" s="23"/>
      <c r="K36" s="23"/>
      <c r="L36" s="23"/>
      <c r="M36" s="23"/>
      <c r="N36" s="23"/>
      <c r="O36" s="50"/>
      <c r="P36" s="24"/>
    </row>
    <row r="37" spans="2:16" x14ac:dyDescent="0.2">
      <c r="B37" s="28"/>
    </row>
  </sheetData>
  <sheetProtection algorithmName="SHA-512" hashValue="1OokmjSFuyRuhpiqGEdqT67cq7oW26KdIA9/EYw1kv0XjwI4t566BQKygnHyPurNdUCbwMFxzWpp7WHap6lloA==" saltValue="fxG884BzSaucOw7yYNfP7g==" spinCount="100000" sheet="1" objects="1" scenarios="1"/>
  <mergeCells count="1">
    <mergeCell ref="D4:E4"/>
  </mergeCells>
  <phoneticPr fontId="13" type="noConversion"/>
  <pageMargins left="0.70866141732283472" right="0.70866141732283472" top="0.74803149606299213" bottom="0.74803149606299213" header="0.31496062992125984" footer="0.31496062992125984"/>
  <pageSetup paperSize="9" scale="75" orientation="landscape" horizontalDpi="4294967293" vertic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E97B34D-1C14-48A3-B283-480E2BD81186}">
          <x14:formula1>
            <xm:f>tab!#REF!</xm:f>
          </x14:formula1>
          <xm:sqref>J34:K34</xm:sqref>
        </x14:dataValidation>
        <x14:dataValidation type="list" allowBlank="1" showInputMessage="1" showErrorMessage="1" xr:uid="{AE868EF4-1020-482B-9126-766F9AC269DF}">
          <x14:formula1>
            <xm:f>tab!$A$47:$A$48</xm:f>
          </x14:formula1>
          <xm:sqref>I8:I32</xm:sqref>
        </x14:dataValidation>
        <x14:dataValidation type="list" allowBlank="1" showInputMessage="1" showErrorMessage="1" xr:uid="{7205C720-FFA9-4A18-985F-8E00EB7BA8B8}">
          <x14:formula1>
            <xm:f>tab!$B$6:$Q$6</xm:f>
          </x14:formula1>
          <xm:sqref>E8:F33</xm:sqref>
        </x14:dataValidation>
        <x14:dataValidation type="list" allowBlank="1" showInputMessage="1" showErrorMessage="1" xr:uid="{0CDDF506-CDC6-463F-BE3E-7DF05AE6CB03}">
          <x14:formula1>
            <xm:f>tab!$A$7:$A$41</xm:f>
          </x14:formula1>
          <xm:sqref>D8:D33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8"/>
  <sheetViews>
    <sheetView zoomScale="90" zoomScaleNormal="90" workbookViewId="0">
      <selection activeCell="W31" sqref="W31"/>
    </sheetView>
  </sheetViews>
  <sheetFormatPr defaultColWidth="9.140625" defaultRowHeight="12" x14ac:dyDescent="0.2"/>
  <cols>
    <col min="1" max="1" width="16.85546875" style="84" bestFit="1" customWidth="1"/>
    <col min="2" max="2" width="9.140625" style="98" customWidth="1"/>
    <col min="3" max="3" width="11.42578125" style="98" bestFit="1" customWidth="1"/>
    <col min="4" max="17" width="9.140625" style="98"/>
    <col min="18" max="16384" width="9.140625" style="84"/>
  </cols>
  <sheetData>
    <row r="1" spans="1:19" ht="12" customHeight="1" x14ac:dyDescent="0.2">
      <c r="A1" s="79"/>
      <c r="B1" s="102"/>
      <c r="C1" s="103"/>
      <c r="D1" s="104"/>
      <c r="E1" s="80"/>
      <c r="F1" s="80"/>
      <c r="G1" s="80"/>
      <c r="H1" s="80"/>
      <c r="I1" s="80"/>
      <c r="J1" s="80"/>
      <c r="K1" s="80"/>
      <c r="L1" s="80"/>
      <c r="M1" s="80"/>
      <c r="N1" s="80"/>
      <c r="O1" s="80"/>
      <c r="P1" s="80"/>
      <c r="Q1" s="80"/>
      <c r="R1" s="83"/>
      <c r="S1" s="83"/>
    </row>
    <row r="2" spans="1:19" ht="12" customHeight="1" x14ac:dyDescent="0.2">
      <c r="A2" s="79" t="s">
        <v>60</v>
      </c>
      <c r="B2" s="112">
        <v>44926</v>
      </c>
      <c r="C2" s="112"/>
      <c r="D2" s="104"/>
      <c r="E2" s="80"/>
      <c r="F2" s="80"/>
      <c r="G2" s="80"/>
      <c r="H2" s="80"/>
      <c r="I2" s="80"/>
      <c r="J2" s="80"/>
      <c r="K2" s="80"/>
      <c r="L2" s="80"/>
      <c r="M2" s="80"/>
      <c r="N2" s="80"/>
      <c r="O2" s="80"/>
      <c r="P2" s="80"/>
      <c r="Q2" s="80"/>
      <c r="R2" s="83"/>
      <c r="S2" s="83"/>
    </row>
    <row r="3" spans="1:19" ht="12" customHeight="1" x14ac:dyDescent="0.2">
      <c r="A3" s="79"/>
      <c r="B3" s="80"/>
      <c r="C3" s="81"/>
      <c r="D3" s="82"/>
      <c r="E3" s="80"/>
      <c r="F3" s="80"/>
      <c r="G3" s="80"/>
      <c r="H3" s="80"/>
      <c r="I3" s="80"/>
      <c r="J3" s="80"/>
      <c r="K3" s="80"/>
      <c r="L3" s="80"/>
      <c r="M3" s="80"/>
      <c r="N3" s="80"/>
      <c r="O3" s="80"/>
      <c r="P3" s="80"/>
      <c r="Q3" s="80"/>
      <c r="R3" s="83"/>
      <c r="S3" s="83"/>
    </row>
    <row r="4" spans="1:19" ht="12" customHeight="1" x14ac:dyDescent="0.2">
      <c r="A4" s="79"/>
      <c r="B4" s="80"/>
      <c r="C4" s="81"/>
      <c r="D4" s="82"/>
      <c r="E4" s="80"/>
      <c r="F4" s="80"/>
      <c r="G4" s="80"/>
      <c r="H4" s="80"/>
      <c r="I4" s="80"/>
      <c r="J4" s="80"/>
      <c r="K4" s="80"/>
      <c r="L4" s="80"/>
      <c r="M4" s="80"/>
      <c r="N4" s="80"/>
      <c r="O4" s="80"/>
      <c r="P4" s="80"/>
      <c r="Q4" s="80"/>
      <c r="R4" s="83"/>
      <c r="S4" s="83"/>
    </row>
    <row r="5" spans="1:19" ht="12" customHeight="1" x14ac:dyDescent="0.2">
      <c r="A5" s="85" t="s">
        <v>24</v>
      </c>
      <c r="B5" s="110">
        <v>44743</v>
      </c>
      <c r="C5" s="111"/>
      <c r="D5" s="114" t="s">
        <v>74</v>
      </c>
      <c r="E5" s="86"/>
      <c r="F5" s="86"/>
      <c r="G5" s="86"/>
      <c r="H5" s="86"/>
      <c r="I5" s="86"/>
      <c r="J5" s="86"/>
      <c r="K5" s="86"/>
      <c r="L5" s="86"/>
      <c r="M5" s="86"/>
      <c r="N5" s="86"/>
      <c r="O5" s="86"/>
      <c r="P5" s="86"/>
      <c r="Q5" s="86"/>
      <c r="R5" s="87"/>
      <c r="S5" s="83"/>
    </row>
    <row r="6" spans="1:19" ht="12" customHeight="1" x14ac:dyDescent="0.2">
      <c r="A6" s="88" t="s">
        <v>25</v>
      </c>
      <c r="B6" s="89">
        <v>1</v>
      </c>
      <c r="C6" s="89">
        <v>2</v>
      </c>
      <c r="D6" s="89">
        <v>3</v>
      </c>
      <c r="E6" s="89">
        <v>4</v>
      </c>
      <c r="F6" s="89">
        <v>5</v>
      </c>
      <c r="G6" s="89">
        <v>6</v>
      </c>
      <c r="H6" s="89">
        <v>7</v>
      </c>
      <c r="I6" s="89">
        <v>8</v>
      </c>
      <c r="J6" s="89">
        <v>9</v>
      </c>
      <c r="K6" s="89">
        <v>10</v>
      </c>
      <c r="L6" s="89">
        <v>11</v>
      </c>
      <c r="M6" s="89">
        <v>12</v>
      </c>
      <c r="N6" s="89">
        <v>13</v>
      </c>
      <c r="O6" s="89">
        <v>14</v>
      </c>
      <c r="P6" s="89">
        <v>15</v>
      </c>
      <c r="Q6" s="89">
        <v>16</v>
      </c>
      <c r="R6" s="90" t="s">
        <v>26</v>
      </c>
      <c r="S6" s="83" t="s">
        <v>27</v>
      </c>
    </row>
    <row r="7" spans="1:19" ht="12" customHeight="1" x14ac:dyDescent="0.2">
      <c r="A7" s="91" t="s">
        <v>28</v>
      </c>
      <c r="B7" s="92">
        <v>2755</v>
      </c>
      <c r="C7" s="92">
        <v>3031</v>
      </c>
      <c r="D7" s="92">
        <v>3177</v>
      </c>
      <c r="E7" s="92">
        <v>3339</v>
      </c>
      <c r="F7" s="92">
        <v>3481</v>
      </c>
      <c r="G7" s="92">
        <v>3622</v>
      </c>
      <c r="H7" s="92">
        <v>3757</v>
      </c>
      <c r="I7" s="92">
        <v>3890</v>
      </c>
      <c r="J7" s="92">
        <v>4035</v>
      </c>
      <c r="K7" s="92">
        <v>4164</v>
      </c>
      <c r="L7" s="92">
        <v>4296</v>
      </c>
      <c r="M7" s="92">
        <v>4425</v>
      </c>
      <c r="N7" s="92">
        <v>4573</v>
      </c>
      <c r="O7" s="92"/>
      <c r="P7" s="92"/>
      <c r="Q7" s="92"/>
      <c r="R7" s="93">
        <v>13</v>
      </c>
      <c r="S7" s="84" t="s">
        <v>29</v>
      </c>
    </row>
    <row r="8" spans="1:19" ht="12" customHeight="1" x14ac:dyDescent="0.2">
      <c r="A8" s="91" t="s">
        <v>30</v>
      </c>
      <c r="B8" s="92">
        <v>2896</v>
      </c>
      <c r="C8" s="92">
        <v>3031</v>
      </c>
      <c r="D8" s="92">
        <v>3181</v>
      </c>
      <c r="E8" s="92">
        <v>3341</v>
      </c>
      <c r="F8" s="92">
        <v>3491</v>
      </c>
      <c r="G8" s="92">
        <v>3641</v>
      </c>
      <c r="H8" s="92">
        <v>3793</v>
      </c>
      <c r="I8" s="92">
        <v>4035</v>
      </c>
      <c r="J8" s="92">
        <v>4196</v>
      </c>
      <c r="K8" s="92">
        <v>4358</v>
      </c>
      <c r="L8" s="92">
        <v>4520</v>
      </c>
      <c r="M8" s="92">
        <v>4682</v>
      </c>
      <c r="N8" s="92">
        <v>4844</v>
      </c>
      <c r="O8" s="92">
        <v>5006</v>
      </c>
      <c r="P8" s="92">
        <v>5169</v>
      </c>
      <c r="Q8" s="92">
        <v>5329</v>
      </c>
      <c r="R8" s="93">
        <v>16</v>
      </c>
      <c r="S8" s="84" t="s">
        <v>29</v>
      </c>
    </row>
    <row r="9" spans="1:19" ht="12" customHeight="1" x14ac:dyDescent="0.2">
      <c r="A9" s="91" t="s">
        <v>31</v>
      </c>
      <c r="B9" s="92">
        <v>3031</v>
      </c>
      <c r="C9" s="92">
        <v>3210</v>
      </c>
      <c r="D9" s="92">
        <v>3417</v>
      </c>
      <c r="E9" s="92">
        <v>3626</v>
      </c>
      <c r="F9" s="92">
        <v>3833</v>
      </c>
      <c r="G9" s="92">
        <v>4068</v>
      </c>
      <c r="H9" s="92">
        <v>4329</v>
      </c>
      <c r="I9" s="92">
        <v>4621</v>
      </c>
      <c r="J9" s="92">
        <v>4938</v>
      </c>
      <c r="K9" s="92">
        <v>5284</v>
      </c>
      <c r="L9" s="92">
        <v>5657</v>
      </c>
      <c r="M9" s="92">
        <v>6059</v>
      </c>
      <c r="N9" s="92"/>
      <c r="O9" s="92"/>
      <c r="P9" s="92"/>
      <c r="Q9" s="92"/>
      <c r="R9" s="93">
        <v>12</v>
      </c>
      <c r="S9" s="84" t="s">
        <v>29</v>
      </c>
    </row>
    <row r="10" spans="1:19" ht="12" customHeight="1" x14ac:dyDescent="0.2">
      <c r="A10" s="91" t="s">
        <v>32</v>
      </c>
      <c r="B10" s="92">
        <v>4715</v>
      </c>
      <c r="C10" s="92">
        <v>4857</v>
      </c>
      <c r="D10" s="92">
        <v>4991</v>
      </c>
      <c r="E10" s="92">
        <v>5128</v>
      </c>
      <c r="F10" s="92">
        <v>5260</v>
      </c>
      <c r="G10" s="92">
        <v>5535</v>
      </c>
      <c r="H10" s="92">
        <v>5668</v>
      </c>
      <c r="I10" s="92">
        <v>5803</v>
      </c>
      <c r="J10" s="92">
        <v>5973</v>
      </c>
      <c r="K10" s="92">
        <v>6144</v>
      </c>
      <c r="L10" s="92">
        <v>6314</v>
      </c>
      <c r="M10" s="92">
        <v>6486</v>
      </c>
      <c r="N10" s="92">
        <v>6568</v>
      </c>
      <c r="O10" s="92"/>
      <c r="P10" s="92"/>
      <c r="Q10" s="92"/>
      <c r="R10" s="93">
        <v>13</v>
      </c>
      <c r="S10" s="84" t="s">
        <v>29</v>
      </c>
    </row>
    <row r="11" spans="1:19" ht="12" customHeight="1" x14ac:dyDescent="0.2">
      <c r="A11" s="94" t="s">
        <v>33</v>
      </c>
      <c r="B11" s="92">
        <v>2896</v>
      </c>
      <c r="C11" s="92">
        <v>3031</v>
      </c>
      <c r="D11" s="92">
        <v>3181</v>
      </c>
      <c r="E11" s="92">
        <v>3341</v>
      </c>
      <c r="F11" s="92">
        <v>3491</v>
      </c>
      <c r="G11" s="92">
        <v>3641</v>
      </c>
      <c r="H11" s="92">
        <v>3793</v>
      </c>
      <c r="I11" s="92">
        <v>4035</v>
      </c>
      <c r="J11" s="92">
        <v>4196</v>
      </c>
      <c r="K11" s="92">
        <v>4358</v>
      </c>
      <c r="L11" s="92">
        <v>4520</v>
      </c>
      <c r="M11" s="92">
        <v>4682</v>
      </c>
      <c r="N11" s="92">
        <v>4844</v>
      </c>
      <c r="O11" s="92">
        <v>5006</v>
      </c>
      <c r="P11" s="92">
        <v>5169</v>
      </c>
      <c r="Q11" s="92">
        <v>5329</v>
      </c>
      <c r="R11" s="95">
        <v>16</v>
      </c>
      <c r="S11" s="84" t="s">
        <v>29</v>
      </c>
    </row>
    <row r="12" spans="1:19" ht="12" customHeight="1" x14ac:dyDescent="0.2">
      <c r="A12" s="94" t="s">
        <v>34</v>
      </c>
      <c r="B12" s="92">
        <v>3031</v>
      </c>
      <c r="C12" s="92">
        <v>3210</v>
      </c>
      <c r="D12" s="92">
        <v>3417</v>
      </c>
      <c r="E12" s="92">
        <v>3626</v>
      </c>
      <c r="F12" s="92">
        <v>3833</v>
      </c>
      <c r="G12" s="92">
        <v>4068</v>
      </c>
      <c r="H12" s="92">
        <v>4329</v>
      </c>
      <c r="I12" s="92">
        <v>4621</v>
      </c>
      <c r="J12" s="92">
        <v>4938</v>
      </c>
      <c r="K12" s="92">
        <v>5284</v>
      </c>
      <c r="L12" s="92">
        <v>5657</v>
      </c>
      <c r="M12" s="92">
        <v>6059</v>
      </c>
      <c r="N12" s="92"/>
      <c r="O12" s="92"/>
      <c r="P12" s="92"/>
      <c r="Q12" s="92"/>
      <c r="R12" s="95">
        <v>12</v>
      </c>
      <c r="S12" s="84" t="s">
        <v>29</v>
      </c>
    </row>
    <row r="13" spans="1:19" ht="12" customHeight="1" x14ac:dyDescent="0.2">
      <c r="A13" s="94" t="s">
        <v>35</v>
      </c>
      <c r="B13" s="92">
        <v>4715</v>
      </c>
      <c r="C13" s="92">
        <v>4857</v>
      </c>
      <c r="D13" s="92">
        <v>4991</v>
      </c>
      <c r="E13" s="92">
        <v>5128</v>
      </c>
      <c r="F13" s="92">
        <v>5260</v>
      </c>
      <c r="G13" s="92">
        <v>5535</v>
      </c>
      <c r="H13" s="92">
        <v>5668</v>
      </c>
      <c r="I13" s="92">
        <v>5803</v>
      </c>
      <c r="J13" s="92">
        <v>5973</v>
      </c>
      <c r="K13" s="92">
        <v>6144</v>
      </c>
      <c r="L13" s="92">
        <v>6314</v>
      </c>
      <c r="M13" s="92">
        <v>6486</v>
      </c>
      <c r="N13" s="92">
        <v>6568</v>
      </c>
      <c r="O13" s="92"/>
      <c r="P13" s="92"/>
      <c r="Q13" s="92"/>
      <c r="R13" s="95">
        <v>13</v>
      </c>
      <c r="S13" s="84" t="s">
        <v>29</v>
      </c>
    </row>
    <row r="14" spans="1:19" ht="12" customHeight="1" x14ac:dyDescent="0.2">
      <c r="A14" s="94" t="s">
        <v>22</v>
      </c>
      <c r="B14" s="92">
        <v>5399</v>
      </c>
      <c r="C14" s="92">
        <v>5535</v>
      </c>
      <c r="D14" s="92">
        <v>5803</v>
      </c>
      <c r="E14" s="92">
        <v>5973</v>
      </c>
      <c r="F14" s="92">
        <v>6144</v>
      </c>
      <c r="G14" s="92">
        <v>6314</v>
      </c>
      <c r="H14" s="92">
        <v>6486</v>
      </c>
      <c r="I14" s="92">
        <v>6658</v>
      </c>
      <c r="J14" s="92">
        <v>6838</v>
      </c>
      <c r="K14" s="92">
        <v>7024</v>
      </c>
      <c r="L14" s="92">
        <v>7215</v>
      </c>
      <c r="M14" s="92"/>
      <c r="N14" s="92"/>
      <c r="O14" s="92"/>
      <c r="P14" s="92"/>
      <c r="Q14" s="92"/>
      <c r="R14" s="95">
        <v>11</v>
      </c>
      <c r="S14" s="84" t="s">
        <v>29</v>
      </c>
    </row>
    <row r="15" spans="1:19" ht="12" customHeight="1" x14ac:dyDescent="0.2">
      <c r="A15" s="94" t="s">
        <v>36</v>
      </c>
      <c r="B15" s="92">
        <v>5668</v>
      </c>
      <c r="C15" s="92">
        <v>5803</v>
      </c>
      <c r="D15" s="92">
        <v>5973</v>
      </c>
      <c r="E15" s="92">
        <v>6314</v>
      </c>
      <c r="F15" s="92">
        <v>6486</v>
      </c>
      <c r="G15" s="92">
        <v>6658</v>
      </c>
      <c r="H15" s="92">
        <v>6838</v>
      </c>
      <c r="I15" s="92">
        <v>7024</v>
      </c>
      <c r="J15" s="92">
        <v>7215</v>
      </c>
      <c r="K15" s="92">
        <v>7443</v>
      </c>
      <c r="L15" s="92">
        <v>7680</v>
      </c>
      <c r="M15" s="92">
        <v>7922</v>
      </c>
      <c r="N15" s="92"/>
      <c r="O15" s="92"/>
      <c r="P15" s="92"/>
      <c r="Q15" s="92"/>
      <c r="R15" s="95">
        <v>12</v>
      </c>
      <c r="S15" s="84" t="s">
        <v>29</v>
      </c>
    </row>
    <row r="16" spans="1:19" ht="12" customHeight="1" x14ac:dyDescent="0.2">
      <c r="A16" s="91" t="s">
        <v>37</v>
      </c>
      <c r="B16" s="92">
        <v>1867</v>
      </c>
      <c r="C16" s="92">
        <v>1941</v>
      </c>
      <c r="D16" s="92">
        <v>2013</v>
      </c>
      <c r="E16" s="92">
        <v>2047</v>
      </c>
      <c r="F16" s="92">
        <v>2086</v>
      </c>
      <c r="G16" s="92">
        <v>2124</v>
      </c>
      <c r="H16" s="92">
        <v>2175</v>
      </c>
      <c r="I16" s="92"/>
      <c r="J16" s="92"/>
      <c r="K16" s="92"/>
      <c r="L16" s="92"/>
      <c r="M16" s="92"/>
      <c r="N16" s="92"/>
      <c r="O16" s="92"/>
      <c r="P16" s="92"/>
      <c r="Q16" s="92"/>
      <c r="R16" s="95">
        <v>7</v>
      </c>
      <c r="S16" s="84" t="s">
        <v>38</v>
      </c>
    </row>
    <row r="17" spans="1:19" ht="12" customHeight="1" x14ac:dyDescent="0.2">
      <c r="A17" s="96" t="s">
        <v>39</v>
      </c>
      <c r="B17" s="92">
        <v>1907</v>
      </c>
      <c r="C17" s="92">
        <v>1979</v>
      </c>
      <c r="D17" s="92">
        <v>2047</v>
      </c>
      <c r="E17" s="92">
        <v>2124</v>
      </c>
      <c r="F17" s="92">
        <v>2175</v>
      </c>
      <c r="G17" s="92">
        <v>2234</v>
      </c>
      <c r="H17" s="92">
        <v>2306</v>
      </c>
      <c r="I17" s="92">
        <v>2373</v>
      </c>
      <c r="J17" s="92"/>
      <c r="K17" s="92"/>
      <c r="L17" s="92"/>
      <c r="M17" s="92"/>
      <c r="N17" s="92"/>
      <c r="O17" s="92"/>
      <c r="P17" s="92"/>
      <c r="Q17" s="92"/>
      <c r="R17" s="95">
        <v>8</v>
      </c>
      <c r="S17" s="84" t="s">
        <v>38</v>
      </c>
    </row>
    <row r="18" spans="1:19" ht="12" customHeight="1" x14ac:dyDescent="0.2">
      <c r="A18" s="96" t="s">
        <v>40</v>
      </c>
      <c r="B18" s="92">
        <v>1907</v>
      </c>
      <c r="C18" s="92">
        <v>2047</v>
      </c>
      <c r="D18" s="92">
        <v>2124</v>
      </c>
      <c r="E18" s="92">
        <v>2234</v>
      </c>
      <c r="F18" s="92">
        <v>2306</v>
      </c>
      <c r="G18" s="92">
        <v>2373</v>
      </c>
      <c r="H18" s="92">
        <v>2439</v>
      </c>
      <c r="I18" s="92">
        <v>2504</v>
      </c>
      <c r="J18" s="92">
        <v>2568</v>
      </c>
      <c r="K18" s="92"/>
      <c r="L18" s="92"/>
      <c r="M18" s="92"/>
      <c r="N18" s="92"/>
      <c r="O18" s="92"/>
      <c r="P18" s="92"/>
      <c r="Q18" s="92"/>
      <c r="R18" s="95">
        <v>9</v>
      </c>
      <c r="S18" s="84" t="s">
        <v>38</v>
      </c>
    </row>
    <row r="19" spans="1:19" ht="12" customHeight="1" x14ac:dyDescent="0.2">
      <c r="A19" s="96" t="s">
        <v>41</v>
      </c>
      <c r="B19" s="92">
        <v>1773.7620000000002</v>
      </c>
      <c r="C19" s="92">
        <v>1832.8874000000003</v>
      </c>
      <c r="D19" s="92">
        <v>1892.0128000000004</v>
      </c>
      <c r="E19" s="92">
        <v>1951.1382000000003</v>
      </c>
      <c r="F19" s="92"/>
      <c r="G19" s="92"/>
      <c r="H19" s="92"/>
      <c r="I19" s="92"/>
      <c r="J19" s="92"/>
      <c r="K19" s="92"/>
      <c r="L19" s="92"/>
      <c r="M19" s="92"/>
      <c r="N19" s="92"/>
      <c r="O19" s="92"/>
      <c r="P19" s="92"/>
      <c r="Q19" s="92"/>
      <c r="R19" s="95">
        <v>4</v>
      </c>
      <c r="S19" s="84" t="s">
        <v>38</v>
      </c>
    </row>
    <row r="20" spans="1:19" ht="12" customHeight="1" x14ac:dyDescent="0.2">
      <c r="A20" s="94" t="s">
        <v>70</v>
      </c>
      <c r="B20" s="92">
        <v>3001</v>
      </c>
      <c r="C20" s="92">
        <v>3074</v>
      </c>
      <c r="D20" s="92">
        <v>3166</v>
      </c>
      <c r="E20" s="92">
        <v>3258</v>
      </c>
      <c r="F20" s="92">
        <v>3352</v>
      </c>
      <c r="G20" s="92">
        <v>3467</v>
      </c>
      <c r="H20" s="92">
        <v>3602</v>
      </c>
      <c r="I20" s="92">
        <v>3755</v>
      </c>
      <c r="J20" s="92">
        <v>3929</v>
      </c>
      <c r="K20" s="92">
        <v>4122</v>
      </c>
      <c r="L20" s="92">
        <v>4336</v>
      </c>
      <c r="M20" s="92">
        <v>4573</v>
      </c>
      <c r="N20" s="92"/>
      <c r="O20" s="92"/>
      <c r="P20" s="92"/>
      <c r="Q20" s="92"/>
      <c r="R20" s="95">
        <v>12</v>
      </c>
      <c r="S20" s="84" t="s">
        <v>42</v>
      </c>
    </row>
    <row r="21" spans="1:19" ht="12" customHeight="1" x14ac:dyDescent="0.2">
      <c r="A21" s="94" t="s">
        <v>71</v>
      </c>
      <c r="B21" s="92">
        <v>3019</v>
      </c>
      <c r="C21" s="92">
        <v>3162</v>
      </c>
      <c r="D21" s="92">
        <v>3326</v>
      </c>
      <c r="E21" s="92">
        <v>3491</v>
      </c>
      <c r="F21" s="92">
        <v>3653</v>
      </c>
      <c r="G21" s="92">
        <v>3836</v>
      </c>
      <c r="H21" s="92">
        <v>4037</v>
      </c>
      <c r="I21" s="92">
        <v>4257</v>
      </c>
      <c r="J21" s="92">
        <v>4497</v>
      </c>
      <c r="K21" s="92">
        <v>4755</v>
      </c>
      <c r="L21" s="92">
        <v>5032</v>
      </c>
      <c r="M21" s="92">
        <v>5329</v>
      </c>
      <c r="N21" s="92"/>
      <c r="O21" s="92"/>
      <c r="P21" s="92"/>
      <c r="Q21" s="92"/>
      <c r="R21" s="95">
        <v>12</v>
      </c>
      <c r="S21" s="84" t="s">
        <v>42</v>
      </c>
    </row>
    <row r="22" spans="1:19" ht="12" customHeight="1" x14ac:dyDescent="0.2">
      <c r="A22" s="94" t="s">
        <v>72</v>
      </c>
      <c r="B22" s="92">
        <v>3031</v>
      </c>
      <c r="C22" s="92">
        <v>3210</v>
      </c>
      <c r="D22" s="92">
        <v>3418</v>
      </c>
      <c r="E22" s="92">
        <v>3625</v>
      </c>
      <c r="F22" s="92">
        <v>3833</v>
      </c>
      <c r="G22" s="92">
        <v>4068</v>
      </c>
      <c r="H22" s="92">
        <v>4329</v>
      </c>
      <c r="I22" s="92">
        <v>4621</v>
      </c>
      <c r="J22" s="92">
        <v>4938</v>
      </c>
      <c r="K22" s="92">
        <v>5284</v>
      </c>
      <c r="L22" s="92">
        <v>5657</v>
      </c>
      <c r="M22" s="92">
        <v>6059</v>
      </c>
      <c r="N22" s="92"/>
      <c r="O22" s="92"/>
      <c r="P22" s="92"/>
      <c r="Q22" s="92"/>
      <c r="R22" s="95">
        <v>12</v>
      </c>
      <c r="S22" s="84" t="s">
        <v>42</v>
      </c>
    </row>
    <row r="23" spans="1:19" ht="12" customHeight="1" x14ac:dyDescent="0.2">
      <c r="A23" s="94" t="s">
        <v>73</v>
      </c>
      <c r="B23" s="92">
        <v>3890</v>
      </c>
      <c r="C23" s="92">
        <v>4035</v>
      </c>
      <c r="D23" s="92">
        <v>4164</v>
      </c>
      <c r="E23" s="92">
        <v>4425</v>
      </c>
      <c r="F23" s="92">
        <v>4715</v>
      </c>
      <c r="G23" s="92">
        <v>4980</v>
      </c>
      <c r="H23" s="92">
        <v>5244</v>
      </c>
      <c r="I23" s="92">
        <v>5509</v>
      </c>
      <c r="J23" s="92">
        <v>5774</v>
      </c>
      <c r="K23" s="92">
        <v>6037</v>
      </c>
      <c r="L23" s="92">
        <v>6301</v>
      </c>
      <c r="M23" s="92">
        <v>6568</v>
      </c>
      <c r="N23" s="92"/>
      <c r="O23" s="92"/>
      <c r="P23" s="92"/>
      <c r="Q23" s="92"/>
      <c r="R23" s="95">
        <v>12</v>
      </c>
      <c r="S23" s="84" t="s">
        <v>42</v>
      </c>
    </row>
    <row r="24" spans="1:19" ht="12" customHeight="1" x14ac:dyDescent="0.2">
      <c r="A24" s="94" t="s">
        <v>43</v>
      </c>
      <c r="B24" s="92">
        <v>1500.5</v>
      </c>
      <c r="C24" s="92"/>
      <c r="D24" s="92"/>
      <c r="E24" s="92"/>
      <c r="F24" s="92"/>
      <c r="G24" s="92"/>
      <c r="H24" s="92"/>
      <c r="I24" s="92"/>
      <c r="J24" s="92"/>
      <c r="K24" s="92"/>
      <c r="L24" s="92"/>
      <c r="M24" s="92"/>
      <c r="N24" s="92"/>
      <c r="O24" s="92"/>
      <c r="P24" s="92"/>
      <c r="Q24" s="92"/>
      <c r="R24" s="95">
        <v>1</v>
      </c>
      <c r="S24" s="84" t="s">
        <v>42</v>
      </c>
    </row>
    <row r="25" spans="1:19" ht="12" customHeight="1" x14ac:dyDescent="0.2">
      <c r="A25" s="96" t="s">
        <v>44</v>
      </c>
      <c r="B25" s="92">
        <v>1509.5</v>
      </c>
      <c r="C25" s="97"/>
      <c r="D25" s="97"/>
      <c r="E25" s="97"/>
      <c r="F25" s="97"/>
      <c r="G25" s="97"/>
      <c r="H25" s="97"/>
      <c r="I25" s="97"/>
      <c r="J25" s="97"/>
      <c r="K25" s="97"/>
      <c r="L25" s="97"/>
      <c r="M25" s="97"/>
      <c r="N25" s="97"/>
      <c r="O25" s="97"/>
      <c r="P25" s="97"/>
      <c r="Q25" s="92"/>
      <c r="R25" s="95">
        <v>1</v>
      </c>
      <c r="S25" s="84" t="s">
        <v>42</v>
      </c>
    </row>
    <row r="26" spans="1:19" ht="12" customHeight="1" x14ac:dyDescent="0.2">
      <c r="A26" s="96">
        <v>1</v>
      </c>
      <c r="B26" s="92">
        <v>1867</v>
      </c>
      <c r="C26" s="97">
        <v>1941</v>
      </c>
      <c r="D26" s="97">
        <v>2013</v>
      </c>
      <c r="E26" s="97">
        <v>2047</v>
      </c>
      <c r="F26" s="97">
        <v>2086</v>
      </c>
      <c r="G26" s="97">
        <v>2124</v>
      </c>
      <c r="H26" s="97">
        <v>2175</v>
      </c>
      <c r="I26" s="97"/>
      <c r="J26" s="97"/>
      <c r="K26" s="97"/>
      <c r="L26" s="97"/>
      <c r="M26" s="97"/>
      <c r="N26" s="97"/>
      <c r="O26" s="97"/>
      <c r="P26" s="97"/>
      <c r="Q26" s="92"/>
      <c r="R26" s="95">
        <v>7</v>
      </c>
      <c r="S26" s="84" t="s">
        <v>45</v>
      </c>
    </row>
    <row r="27" spans="1:19" ht="12" customHeight="1" x14ac:dyDescent="0.2">
      <c r="A27" s="96">
        <v>2</v>
      </c>
      <c r="B27" s="92">
        <v>1907</v>
      </c>
      <c r="C27" s="92">
        <v>1979</v>
      </c>
      <c r="D27" s="92">
        <v>2047</v>
      </c>
      <c r="E27" s="92">
        <v>2124</v>
      </c>
      <c r="F27" s="92">
        <v>2175</v>
      </c>
      <c r="G27" s="92">
        <v>2234</v>
      </c>
      <c r="H27" s="92">
        <v>2306</v>
      </c>
      <c r="I27" s="92">
        <v>2373</v>
      </c>
      <c r="J27" s="92"/>
      <c r="K27" s="92"/>
      <c r="L27" s="92"/>
      <c r="M27" s="92"/>
      <c r="N27" s="92"/>
      <c r="O27" s="92"/>
      <c r="P27" s="92"/>
      <c r="Q27" s="92"/>
      <c r="R27" s="95">
        <v>8</v>
      </c>
      <c r="S27" s="84" t="s">
        <v>45</v>
      </c>
    </row>
    <row r="28" spans="1:19" ht="12" customHeight="1" x14ac:dyDescent="0.2">
      <c r="A28" s="96">
        <v>3</v>
      </c>
      <c r="B28" s="92">
        <v>1907</v>
      </c>
      <c r="C28" s="92">
        <v>2047</v>
      </c>
      <c r="D28" s="92">
        <v>2124</v>
      </c>
      <c r="E28" s="92">
        <v>2234</v>
      </c>
      <c r="F28" s="92">
        <v>2306</v>
      </c>
      <c r="G28" s="92">
        <v>2373</v>
      </c>
      <c r="H28" s="92">
        <v>2439</v>
      </c>
      <c r="I28" s="92">
        <v>2504</v>
      </c>
      <c r="J28" s="92">
        <v>2568</v>
      </c>
      <c r="K28" s="92"/>
      <c r="L28" s="92"/>
      <c r="M28" s="92"/>
      <c r="N28" s="92"/>
      <c r="O28" s="92"/>
      <c r="P28" s="92"/>
      <c r="Q28" s="92"/>
      <c r="R28" s="95">
        <v>9</v>
      </c>
      <c r="S28" s="84" t="s">
        <v>45</v>
      </c>
    </row>
    <row r="29" spans="1:19" ht="12" customHeight="1" x14ac:dyDescent="0.2">
      <c r="A29" s="96">
        <v>4</v>
      </c>
      <c r="B29" s="92">
        <v>1942</v>
      </c>
      <c r="C29" s="92">
        <v>2047</v>
      </c>
      <c r="D29" s="92">
        <v>2124</v>
      </c>
      <c r="E29" s="92">
        <v>2234</v>
      </c>
      <c r="F29" s="92">
        <v>2306</v>
      </c>
      <c r="G29" s="92">
        <v>2373</v>
      </c>
      <c r="H29" s="92">
        <v>2439</v>
      </c>
      <c r="I29" s="92">
        <v>2504</v>
      </c>
      <c r="J29" s="92">
        <v>2568</v>
      </c>
      <c r="K29" s="92">
        <v>2630</v>
      </c>
      <c r="L29" s="92">
        <v>2692</v>
      </c>
      <c r="M29" s="92"/>
      <c r="N29" s="92"/>
      <c r="O29" s="92"/>
      <c r="P29" s="92"/>
      <c r="Q29" s="92"/>
      <c r="R29" s="95">
        <v>11</v>
      </c>
      <c r="S29" s="84" t="s">
        <v>45</v>
      </c>
    </row>
    <row r="30" spans="1:19" ht="12" customHeight="1" x14ac:dyDescent="0.2">
      <c r="A30" s="96">
        <v>5</v>
      </c>
      <c r="B30" s="92">
        <v>1979</v>
      </c>
      <c r="C30" s="92">
        <v>2047</v>
      </c>
      <c r="D30" s="92">
        <v>2124</v>
      </c>
      <c r="E30" s="92">
        <v>2234</v>
      </c>
      <c r="F30" s="92">
        <v>2373</v>
      </c>
      <c r="G30" s="92">
        <v>2439</v>
      </c>
      <c r="H30" s="92">
        <v>2504</v>
      </c>
      <c r="I30" s="92">
        <v>2568</v>
      </c>
      <c r="J30" s="92">
        <v>2630</v>
      </c>
      <c r="K30" s="92">
        <v>2692</v>
      </c>
      <c r="L30" s="92">
        <v>2755</v>
      </c>
      <c r="M30" s="92">
        <v>2827</v>
      </c>
      <c r="N30" s="92"/>
      <c r="O30" s="92"/>
      <c r="P30" s="92"/>
      <c r="Q30" s="92"/>
      <c r="R30" s="95">
        <v>12</v>
      </c>
      <c r="S30" s="84" t="s">
        <v>45</v>
      </c>
    </row>
    <row r="31" spans="1:19" ht="12" customHeight="1" x14ac:dyDescent="0.2">
      <c r="A31" s="96">
        <v>6</v>
      </c>
      <c r="B31" s="92">
        <v>2047</v>
      </c>
      <c r="C31" s="92">
        <v>2124</v>
      </c>
      <c r="D31" s="92">
        <v>2373</v>
      </c>
      <c r="E31" s="92">
        <v>2504</v>
      </c>
      <c r="F31" s="92">
        <v>2568</v>
      </c>
      <c r="G31" s="92">
        <v>2630</v>
      </c>
      <c r="H31" s="92">
        <v>2692</v>
      </c>
      <c r="I31" s="92">
        <v>2755</v>
      </c>
      <c r="J31" s="92">
        <v>2827</v>
      </c>
      <c r="K31" s="92">
        <v>2896</v>
      </c>
      <c r="L31" s="92">
        <v>2961</v>
      </c>
      <c r="M31" s="92"/>
      <c r="N31" s="92"/>
      <c r="O31" s="92"/>
      <c r="P31" s="92"/>
      <c r="Q31" s="92"/>
      <c r="R31" s="95">
        <v>11</v>
      </c>
      <c r="S31" s="84" t="s">
        <v>45</v>
      </c>
    </row>
    <row r="32" spans="1:19" ht="12" customHeight="1" x14ac:dyDescent="0.2">
      <c r="A32" s="96">
        <v>7</v>
      </c>
      <c r="B32" s="92">
        <v>2175</v>
      </c>
      <c r="C32" s="92">
        <v>2234</v>
      </c>
      <c r="D32" s="92">
        <v>2373</v>
      </c>
      <c r="E32" s="92">
        <v>2630</v>
      </c>
      <c r="F32" s="92">
        <v>2755</v>
      </c>
      <c r="G32" s="92">
        <v>2827</v>
      </c>
      <c r="H32" s="92">
        <v>2896</v>
      </c>
      <c r="I32" s="92">
        <v>2961</v>
      </c>
      <c r="J32" s="92">
        <v>3031</v>
      </c>
      <c r="K32" s="92">
        <v>3104</v>
      </c>
      <c r="L32" s="92">
        <v>3177</v>
      </c>
      <c r="M32" s="92">
        <v>3262</v>
      </c>
      <c r="N32" s="92"/>
      <c r="O32" s="92"/>
      <c r="P32" s="92"/>
      <c r="Q32" s="92"/>
      <c r="R32" s="95">
        <v>12</v>
      </c>
      <c r="S32" s="84" t="s">
        <v>45</v>
      </c>
    </row>
    <row r="33" spans="1:19" ht="12" customHeight="1" x14ac:dyDescent="0.2">
      <c r="A33" s="96">
        <v>8</v>
      </c>
      <c r="B33" s="92">
        <v>2439</v>
      </c>
      <c r="C33" s="92">
        <v>2504</v>
      </c>
      <c r="D33" s="92">
        <v>2630</v>
      </c>
      <c r="E33" s="92">
        <v>2896</v>
      </c>
      <c r="F33" s="92">
        <v>3031</v>
      </c>
      <c r="G33" s="92">
        <v>3177</v>
      </c>
      <c r="H33" s="92">
        <v>3262</v>
      </c>
      <c r="I33" s="92">
        <v>3339</v>
      </c>
      <c r="J33" s="92">
        <v>3407</v>
      </c>
      <c r="K33" s="92">
        <v>3481</v>
      </c>
      <c r="L33" s="92">
        <v>3554</v>
      </c>
      <c r="M33" s="92">
        <v>3622</v>
      </c>
      <c r="N33" s="92">
        <v>3686</v>
      </c>
      <c r="O33" s="92"/>
      <c r="P33" s="92"/>
      <c r="Q33" s="92"/>
      <c r="R33" s="95">
        <v>13</v>
      </c>
      <c r="S33" s="84" t="s">
        <v>45</v>
      </c>
    </row>
    <row r="34" spans="1:19" ht="12" customHeight="1" x14ac:dyDescent="0.2">
      <c r="A34" s="96">
        <v>9</v>
      </c>
      <c r="B34" s="92">
        <v>2755</v>
      </c>
      <c r="C34" s="92">
        <v>2896</v>
      </c>
      <c r="D34" s="92">
        <v>3177</v>
      </c>
      <c r="E34" s="92">
        <v>3339</v>
      </c>
      <c r="F34" s="92">
        <v>3481</v>
      </c>
      <c r="G34" s="92">
        <v>3622</v>
      </c>
      <c r="H34" s="92">
        <v>3757</v>
      </c>
      <c r="I34" s="92">
        <v>3890</v>
      </c>
      <c r="J34" s="92">
        <v>4035</v>
      </c>
      <c r="K34" s="92">
        <v>4164</v>
      </c>
      <c r="L34" s="92"/>
      <c r="M34" s="92"/>
      <c r="N34" s="92"/>
      <c r="O34" s="92"/>
      <c r="P34" s="92"/>
      <c r="Q34" s="92"/>
      <c r="R34" s="95">
        <v>10</v>
      </c>
      <c r="S34" s="84" t="s">
        <v>45</v>
      </c>
    </row>
    <row r="35" spans="1:19" ht="12" customHeight="1" x14ac:dyDescent="0.2">
      <c r="A35" s="96">
        <v>10</v>
      </c>
      <c r="B35" s="92">
        <v>2755</v>
      </c>
      <c r="C35" s="92">
        <v>3031</v>
      </c>
      <c r="D35" s="92">
        <v>3177</v>
      </c>
      <c r="E35" s="92">
        <v>3339</v>
      </c>
      <c r="F35" s="92">
        <v>3481</v>
      </c>
      <c r="G35" s="92">
        <v>3622</v>
      </c>
      <c r="H35" s="92">
        <v>3757</v>
      </c>
      <c r="I35" s="92">
        <v>3890</v>
      </c>
      <c r="J35" s="92">
        <v>4035</v>
      </c>
      <c r="K35" s="92">
        <v>4164</v>
      </c>
      <c r="L35" s="92">
        <v>4296</v>
      </c>
      <c r="M35" s="92">
        <v>4425</v>
      </c>
      <c r="N35" s="92">
        <v>4573</v>
      </c>
      <c r="O35" s="92"/>
      <c r="P35" s="92"/>
      <c r="Q35" s="92"/>
      <c r="R35" s="95">
        <v>13</v>
      </c>
      <c r="S35" s="84" t="s">
        <v>45</v>
      </c>
    </row>
    <row r="36" spans="1:19" ht="12" customHeight="1" x14ac:dyDescent="0.2">
      <c r="A36" s="96">
        <v>11</v>
      </c>
      <c r="B36" s="92">
        <v>2896</v>
      </c>
      <c r="C36" s="92">
        <v>3031</v>
      </c>
      <c r="D36" s="92">
        <v>3181</v>
      </c>
      <c r="E36" s="92">
        <v>3341</v>
      </c>
      <c r="F36" s="92">
        <v>3491</v>
      </c>
      <c r="G36" s="92">
        <v>3641</v>
      </c>
      <c r="H36" s="92">
        <v>3793</v>
      </c>
      <c r="I36" s="92">
        <v>4035</v>
      </c>
      <c r="J36" s="92">
        <v>4196</v>
      </c>
      <c r="K36" s="92">
        <v>4358</v>
      </c>
      <c r="L36" s="92">
        <v>4520</v>
      </c>
      <c r="M36" s="92">
        <v>4682</v>
      </c>
      <c r="N36" s="92">
        <v>4844</v>
      </c>
      <c r="O36" s="92">
        <v>5006</v>
      </c>
      <c r="P36" s="92">
        <v>5169</v>
      </c>
      <c r="Q36" s="92">
        <v>5329</v>
      </c>
      <c r="R36" s="95">
        <v>16</v>
      </c>
      <c r="S36" s="84" t="s">
        <v>45</v>
      </c>
    </row>
    <row r="37" spans="1:19" ht="12" customHeight="1" x14ac:dyDescent="0.2">
      <c r="A37" s="96">
        <v>12</v>
      </c>
      <c r="B37" s="92">
        <v>3031</v>
      </c>
      <c r="C37" s="92">
        <v>3210</v>
      </c>
      <c r="D37" s="92">
        <v>3417</v>
      </c>
      <c r="E37" s="92">
        <v>3626</v>
      </c>
      <c r="F37" s="92">
        <v>3833</v>
      </c>
      <c r="G37" s="92">
        <v>4068</v>
      </c>
      <c r="H37" s="92">
        <v>4329</v>
      </c>
      <c r="I37" s="92">
        <v>4621</v>
      </c>
      <c r="J37" s="92">
        <v>4938</v>
      </c>
      <c r="K37" s="92">
        <v>5284</v>
      </c>
      <c r="L37" s="92">
        <v>5657</v>
      </c>
      <c r="M37" s="92">
        <v>6059</v>
      </c>
      <c r="N37" s="92"/>
      <c r="O37" s="92"/>
      <c r="P37" s="92"/>
      <c r="Q37" s="92"/>
      <c r="R37" s="95">
        <v>12</v>
      </c>
      <c r="S37" s="84" t="s">
        <v>45</v>
      </c>
    </row>
    <row r="38" spans="1:19" ht="12" customHeight="1" x14ac:dyDescent="0.2">
      <c r="A38" s="96">
        <v>13</v>
      </c>
      <c r="B38" s="92">
        <v>4715</v>
      </c>
      <c r="C38" s="92">
        <v>4857</v>
      </c>
      <c r="D38" s="92">
        <v>4991</v>
      </c>
      <c r="E38" s="92">
        <v>5128</v>
      </c>
      <c r="F38" s="92">
        <v>5260</v>
      </c>
      <c r="G38" s="92">
        <v>5535</v>
      </c>
      <c r="H38" s="92">
        <v>5668</v>
      </c>
      <c r="I38" s="92">
        <v>5803</v>
      </c>
      <c r="J38" s="92">
        <v>5973</v>
      </c>
      <c r="K38" s="92">
        <v>6144</v>
      </c>
      <c r="L38" s="92">
        <v>6314</v>
      </c>
      <c r="M38" s="92">
        <v>6486</v>
      </c>
      <c r="N38" s="92">
        <v>6568</v>
      </c>
      <c r="O38" s="92"/>
      <c r="P38" s="92"/>
      <c r="Q38" s="92"/>
      <c r="R38" s="95">
        <v>13</v>
      </c>
      <c r="S38" s="84" t="s">
        <v>45</v>
      </c>
    </row>
    <row r="39" spans="1:19" ht="12" customHeight="1" x14ac:dyDescent="0.2">
      <c r="A39" s="96">
        <v>14</v>
      </c>
      <c r="B39" s="92">
        <v>5399</v>
      </c>
      <c r="C39" s="92">
        <v>5535</v>
      </c>
      <c r="D39" s="92">
        <v>5803</v>
      </c>
      <c r="E39" s="92">
        <v>5973</v>
      </c>
      <c r="F39" s="92">
        <v>6144</v>
      </c>
      <c r="G39" s="92">
        <v>6314</v>
      </c>
      <c r="H39" s="92">
        <v>6486</v>
      </c>
      <c r="I39" s="92">
        <v>6658</v>
      </c>
      <c r="J39" s="92">
        <v>6838</v>
      </c>
      <c r="K39" s="92">
        <v>7024</v>
      </c>
      <c r="L39" s="92">
        <v>7215</v>
      </c>
      <c r="M39" s="92"/>
      <c r="N39" s="92"/>
      <c r="O39" s="92"/>
      <c r="P39" s="92"/>
      <c r="Q39" s="92"/>
      <c r="R39" s="95">
        <v>11</v>
      </c>
      <c r="S39" s="84" t="s">
        <v>45</v>
      </c>
    </row>
    <row r="40" spans="1:19" ht="12" customHeight="1" x14ac:dyDescent="0.2">
      <c r="A40" s="96">
        <v>15</v>
      </c>
      <c r="B40" s="92">
        <v>5668</v>
      </c>
      <c r="C40" s="92">
        <v>5803</v>
      </c>
      <c r="D40" s="92">
        <v>5973</v>
      </c>
      <c r="E40" s="92">
        <v>6314</v>
      </c>
      <c r="F40" s="92">
        <v>6486</v>
      </c>
      <c r="G40" s="92">
        <v>6658</v>
      </c>
      <c r="H40" s="92">
        <v>6838</v>
      </c>
      <c r="I40" s="92">
        <v>7024</v>
      </c>
      <c r="J40" s="92">
        <v>7215</v>
      </c>
      <c r="K40" s="92">
        <v>7443</v>
      </c>
      <c r="L40" s="92">
        <v>7680</v>
      </c>
      <c r="M40" s="92">
        <v>7922</v>
      </c>
      <c r="N40" s="92"/>
      <c r="O40" s="92"/>
      <c r="P40" s="92"/>
      <c r="Q40" s="92"/>
      <c r="R40" s="95">
        <v>12</v>
      </c>
      <c r="S40" s="84" t="s">
        <v>45</v>
      </c>
    </row>
    <row r="41" spans="1:19" ht="12" customHeight="1" x14ac:dyDescent="0.2">
      <c r="A41" s="96">
        <v>16</v>
      </c>
      <c r="B41" s="92">
        <v>6144</v>
      </c>
      <c r="C41" s="92">
        <v>6314</v>
      </c>
      <c r="D41" s="92">
        <v>6486</v>
      </c>
      <c r="E41" s="92">
        <v>6838</v>
      </c>
      <c r="F41" s="92">
        <v>7024</v>
      </c>
      <c r="G41" s="92">
        <v>7215</v>
      </c>
      <c r="H41" s="92">
        <v>7443</v>
      </c>
      <c r="I41" s="92">
        <v>7680</v>
      </c>
      <c r="J41" s="92">
        <v>7922</v>
      </c>
      <c r="K41" s="92">
        <v>8176</v>
      </c>
      <c r="L41" s="92">
        <v>8433</v>
      </c>
      <c r="M41" s="92">
        <v>8702</v>
      </c>
      <c r="N41" s="92"/>
      <c r="O41" s="92"/>
      <c r="P41" s="92"/>
      <c r="Q41" s="92"/>
      <c r="R41" s="95">
        <v>12</v>
      </c>
      <c r="S41" s="84" t="s">
        <v>45</v>
      </c>
    </row>
    <row r="43" spans="1:19" x14ac:dyDescent="0.2">
      <c r="A43" s="84" t="s">
        <v>46</v>
      </c>
      <c r="C43" s="99">
        <v>0.08</v>
      </c>
    </row>
    <row r="44" spans="1:19" x14ac:dyDescent="0.2">
      <c r="A44" s="84" t="s">
        <v>47</v>
      </c>
      <c r="C44" s="113">
        <v>8.3299999999999999E-2</v>
      </c>
    </row>
    <row r="45" spans="1:19" x14ac:dyDescent="0.2">
      <c r="A45" s="84" t="s">
        <v>48</v>
      </c>
      <c r="C45" s="100">
        <v>86000</v>
      </c>
      <c r="D45" s="101">
        <v>2022</v>
      </c>
    </row>
    <row r="47" spans="1:19" x14ac:dyDescent="0.2">
      <c r="A47" s="84" t="s">
        <v>49</v>
      </c>
    </row>
    <row r="48" spans="1:19" x14ac:dyDescent="0.2">
      <c r="A48" s="84" t="s">
        <v>23</v>
      </c>
    </row>
  </sheetData>
  <sheetProtection algorithmName="SHA-512" hashValue="zSMBj218vr72cDYMlskfh888Wilh2s5UkHK3V7XYREbnW2F+gWqa1C5wR5XtY/v6RfRPJUYWQqYbMLtl57HGCQ==" saltValue="dE9/3FxcomacTfbkUoeZ9w==" spinCount="100000" sheet="1" objects="1" scenarios="1"/>
  <mergeCells count="2">
    <mergeCell ref="B5:C5"/>
    <mergeCell ref="B2:C2"/>
  </mergeCells>
  <phoneticPr fontId="0" type="noConversion"/>
  <pageMargins left="0.75" right="0.75" top="1" bottom="1" header="0.5" footer="0.5"/>
  <pageSetup paperSize="9" scale="55" orientation="landscape" cellComments="asDisplayed" r:id="rId1"/>
  <headerFooter alignWithMargins="0">
    <oddHeader>&amp;L&amp;"Arial,Vet"&amp;F&amp;R&amp;P</oddHeader>
    <oddFooter>&amp;L&amp;"Arial,Vet"VOS/ABB, R. Goedhart en B.Keizer&amp;C&amp;"Arial,Vet"&amp;A&amp;R&amp;"Arial,Vet"&amp;D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A4252584CEAC4BA47964F149DFEDB6" ma:contentTypeVersion="16" ma:contentTypeDescription="Een nieuw document maken." ma:contentTypeScope="" ma:versionID="7a42966014a80eb066773e745fc698dd">
  <xsd:schema xmlns:xsd="http://www.w3.org/2001/XMLSchema" xmlns:xs="http://www.w3.org/2001/XMLSchema" xmlns:p="http://schemas.microsoft.com/office/2006/metadata/properties" xmlns:ns2="e80005dd-5a7c-45c7-9b2a-c96b9d0839b4" xmlns:ns3="1ab89f6a-78e1-4f4c-a089-ae5d240465a2" targetNamespace="http://schemas.microsoft.com/office/2006/metadata/properties" ma:root="true" ma:fieldsID="d05791e1bc7ee433b150ba2a764f1ce2" ns2:_="" ns3:_="">
    <xsd:import namespace="e80005dd-5a7c-45c7-9b2a-c96b9d0839b4"/>
    <xsd:import namespace="1ab89f6a-78e1-4f4c-a089-ae5d240465a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005dd-5a7c-45c7-9b2a-c96b9d083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b89f6a-78e1-4f4c-a089-ae5d240465a2"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ee7a75c-84f2-4b3d-82bc-ebaa7e695b3d}" ma:internalName="TaxCatchAll" ma:showField="CatchAllData" ma:web="1ab89f6a-78e1-4f4c-a089-ae5d240465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b89f6a-78e1-4f4c-a089-ae5d240465a2" xsi:nil="true"/>
    <lcf76f155ced4ddcb4097134ff3c332f xmlns="e80005dd-5a7c-45c7-9b2a-c96b9d0839b4">
      <Terms xmlns="http://schemas.microsoft.com/office/infopath/2007/PartnerControls"/>
    </lcf76f155ced4ddcb4097134ff3c332f>
    <SharedWithUsers xmlns="1ab89f6a-78e1-4f4c-a089-ae5d240465a2">
      <UserInfo>
        <DisplayName>Reinier Goedhart</DisplayName>
        <AccountId>24</AccountId>
        <AccountType/>
      </UserInfo>
    </SharedWithUsers>
  </documentManagement>
</p:properties>
</file>

<file path=customXml/itemProps1.xml><?xml version="1.0" encoding="utf-8"?>
<ds:datastoreItem xmlns:ds="http://schemas.openxmlformats.org/officeDocument/2006/customXml" ds:itemID="{74E177F7-179A-4E0A-A528-9ED6BE2FE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0005dd-5a7c-45c7-9b2a-c96b9d0839b4"/>
    <ds:schemaRef ds:uri="1ab89f6a-78e1-4f4c-a089-ae5d24046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3836F3-AC49-4C33-B40C-4AEDBA08E01C}">
  <ds:schemaRefs>
    <ds:schemaRef ds:uri="http://schemas.microsoft.com/sharepoint/v3/contenttype/forms"/>
  </ds:schemaRefs>
</ds:datastoreItem>
</file>

<file path=customXml/itemProps3.xml><?xml version="1.0" encoding="utf-8"?>
<ds:datastoreItem xmlns:ds="http://schemas.openxmlformats.org/officeDocument/2006/customXml" ds:itemID="{FA6A49EA-0046-4588-93B3-75F841DB523E}">
  <ds:schemaRefs>
    <ds:schemaRef ds:uri="http://schemas.microsoft.com/office/2006/metadata/properties"/>
    <ds:schemaRef ds:uri="http://schemas.microsoft.com/office/infopath/2007/PartnerControls"/>
    <ds:schemaRef ds:uri="1ab89f6a-78e1-4f4c-a089-ae5d240465a2"/>
    <ds:schemaRef ds:uri="e80005dd-5a7c-45c7-9b2a-c96b9d0839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info</vt:lpstr>
      <vt:lpstr>berekening</vt:lpstr>
      <vt:lpstr>tab</vt:lpstr>
      <vt:lpstr>info!_ftn1</vt:lpstr>
      <vt:lpstr>info!_ftnref1</vt:lpstr>
      <vt:lpstr>berekening!Afdrukbereik</vt:lpstr>
      <vt:lpstr>info!Afdrukbereik</vt:lpstr>
      <vt:lpstr>salaristabel2022</vt:lpstr>
    </vt:vector>
  </TitlesOfParts>
  <Manager/>
  <Company>vosabb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rmg</dc:creator>
  <cp:keywords/>
  <dc:description/>
  <cp:lastModifiedBy>Kitty Attema</cp:lastModifiedBy>
  <cp:revision/>
  <cp:lastPrinted>2022-08-16T09:32:20Z</cp:lastPrinted>
  <dcterms:created xsi:type="dcterms:W3CDTF">2007-11-19T11:40:20Z</dcterms:created>
  <dcterms:modified xsi:type="dcterms:W3CDTF">2022-08-16T09:32:39Z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0x01010033A4252584CEAC4BA47964F149DFEDB6</vt:lpwstr>
  </property>
  <property fmtid="{D5CDD505-2E9C-101B-9397-08002B2CF9AE}" pid="3" name="MediaServiceImageTags">
    <vt:lpwstr/>
  </property>
</Properties>
</file>