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https://povosi.sharepoint.com/sites/PO-clusterstrategieadvies/Gedeelde documenten/Onderwijskwaliteit &amp; Stelsel/Dossier Financiën/4. Professionalisering/Toolbox/2023/5 huisvesting/"/>
    </mc:Choice>
  </mc:AlternateContent>
  <xr:revisionPtr revIDLastSave="80" documentId="8_{B0662103-EB99-44A3-B507-F0C85134C315}" xr6:coauthVersionLast="47" xr6:coauthVersionMax="47" xr10:uidLastSave="{87502D9F-A384-43B7-A4F0-B7DCA5DC5011}"/>
  <bookViews>
    <workbookView xWindow="-120" yWindow="-120" windowWidth="29040" windowHeight="15720" xr2:uid="{00000000-000D-0000-FFFF-FFFF00000000}"/>
  </bookViews>
  <sheets>
    <sheet name="toelichting" sheetId="2" r:id="rId1"/>
    <sheet name="berekening" sheetId="1" r:id="rId2"/>
    <sheet name="wpo" sheetId="9" r:id="rId3"/>
    <sheet name="Bijlage 1" sheetId="4" r:id="rId4"/>
    <sheet name="Bijlage 2" sheetId="6" r:id="rId5"/>
  </sheets>
  <definedNames>
    <definedName name="_xlnm.Print_Area" localSheetId="1">berekening!$B$1:$J$183</definedName>
    <definedName name="_xlnm.Print_Area" localSheetId="3">'Bijlage 1'!$A$1:$E$349</definedName>
    <definedName name="instandhoudingsnormen">'Bijlage 1'!$B$4:$D$348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0" i="1" l="1"/>
  <c r="E21" i="1"/>
  <c r="G21" i="1"/>
  <c r="I181" i="1"/>
  <c r="I180" i="1"/>
  <c r="I179" i="1"/>
  <c r="I178" i="1"/>
  <c r="I177" i="1"/>
  <c r="I176" i="1"/>
  <c r="I175" i="1"/>
  <c r="I174" i="1"/>
  <c r="I173" i="1"/>
  <c r="I172" i="1"/>
  <c r="C144" i="1"/>
  <c r="I146" i="1"/>
  <c r="I147" i="1"/>
  <c r="I148" i="1"/>
  <c r="I149" i="1"/>
  <c r="I150" i="1"/>
  <c r="I151" i="1"/>
  <c r="I152" i="1"/>
  <c r="I153" i="1"/>
  <c r="I154" i="1"/>
  <c r="I155" i="1"/>
  <c r="C157" i="1"/>
  <c r="I159" i="1"/>
  <c r="I160" i="1"/>
  <c r="I161" i="1"/>
  <c r="I162" i="1"/>
  <c r="I163" i="1"/>
  <c r="I164" i="1"/>
  <c r="I165" i="1"/>
  <c r="I166" i="1"/>
  <c r="I167" i="1"/>
  <c r="I168" i="1"/>
  <c r="E19" i="1"/>
  <c r="G19" i="1"/>
  <c r="E20" i="1"/>
  <c r="G20" i="1"/>
  <c r="E14" i="1"/>
  <c r="E13" i="1"/>
  <c r="G13" i="1"/>
  <c r="E12" i="1"/>
  <c r="C77" i="1"/>
  <c r="G12" i="1"/>
  <c r="I88" i="1"/>
  <c r="I87" i="1"/>
  <c r="I86" i="1"/>
  <c r="I85" i="1"/>
  <c r="I84" i="1"/>
  <c r="I83" i="1"/>
  <c r="I82" i="1"/>
  <c r="I81" i="1"/>
  <c r="I80" i="1"/>
  <c r="I79" i="1"/>
  <c r="I75" i="1"/>
  <c r="I74" i="1"/>
  <c r="I73" i="1"/>
  <c r="I72" i="1"/>
  <c r="I71" i="1"/>
  <c r="I70" i="1"/>
  <c r="I69" i="1"/>
  <c r="I68" i="1"/>
  <c r="I67" i="1"/>
  <c r="I66" i="1"/>
  <c r="I21" i="1" l="1"/>
  <c r="I20" i="1"/>
  <c r="I19" i="1"/>
  <c r="I13" i="1"/>
  <c r="E18" i="1" l="1"/>
  <c r="E17" i="1"/>
  <c r="E16" i="1"/>
  <c r="E15" i="1"/>
  <c r="E22" i="1" l="1"/>
  <c r="G15" i="1"/>
  <c r="I15" i="1" s="1"/>
  <c r="C40" i="1" l="1"/>
  <c r="G17" i="1" l="1"/>
  <c r="G18" i="1"/>
  <c r="C131" i="1"/>
  <c r="G14" i="1"/>
  <c r="G16" i="1"/>
  <c r="I142" i="1"/>
  <c r="I141" i="1"/>
  <c r="I140" i="1"/>
  <c r="I139" i="1"/>
  <c r="I138" i="1"/>
  <c r="I137" i="1"/>
  <c r="I136" i="1"/>
  <c r="I135" i="1"/>
  <c r="I134" i="1"/>
  <c r="I133" i="1"/>
  <c r="C116" i="1"/>
  <c r="C103" i="1"/>
  <c r="C90" i="1"/>
  <c r="I127" i="1"/>
  <c r="I126" i="1"/>
  <c r="I125" i="1"/>
  <c r="I124" i="1"/>
  <c r="I123" i="1"/>
  <c r="I122" i="1"/>
  <c r="I121" i="1"/>
  <c r="I120" i="1"/>
  <c r="I119" i="1"/>
  <c r="I118" i="1"/>
  <c r="I114" i="1"/>
  <c r="I113" i="1"/>
  <c r="I112" i="1"/>
  <c r="I111" i="1"/>
  <c r="I110" i="1"/>
  <c r="I109" i="1"/>
  <c r="I108" i="1"/>
  <c r="I107" i="1"/>
  <c r="I106" i="1"/>
  <c r="I105" i="1"/>
  <c r="I101" i="1"/>
  <c r="I100" i="1"/>
  <c r="I99" i="1"/>
  <c r="I98" i="1"/>
  <c r="I97" i="1"/>
  <c r="I96" i="1"/>
  <c r="I95" i="1"/>
  <c r="I94" i="1"/>
  <c r="I93" i="1"/>
  <c r="I92" i="1"/>
  <c r="I17" i="1" l="1"/>
  <c r="I18" i="1"/>
  <c r="I14" i="1"/>
  <c r="I16" i="1"/>
  <c r="I53" i="1" l="1"/>
  <c r="I49" i="1"/>
  <c r="I50" i="1"/>
  <c r="I51" i="1"/>
  <c r="I52" i="1"/>
  <c r="I42" i="1"/>
  <c r="I43" i="1"/>
  <c r="I44" i="1"/>
  <c r="I45" i="1"/>
  <c r="I46" i="1"/>
  <c r="I47" i="1"/>
  <c r="I48" i="1"/>
  <c r="I54" i="1"/>
  <c r="I55" i="1"/>
  <c r="I56" i="1"/>
  <c r="I57" i="1"/>
  <c r="I58" i="1"/>
  <c r="I59" i="1"/>
  <c r="I60" i="1"/>
  <c r="I61" i="1"/>
  <c r="C64" i="1"/>
  <c r="E25" i="1" l="1"/>
  <c r="G33" i="1" s="1"/>
  <c r="I12" i="1"/>
  <c r="I22" i="1" s="1"/>
  <c r="E26" i="1" l="1"/>
  <c r="E27" i="1"/>
  <c r="E28" i="1" s="1"/>
  <c r="E34" i="1"/>
  <c r="G34" i="1"/>
  <c r="G32" i="1" s="1"/>
  <c r="E33" i="1"/>
  <c r="E32" i="1" l="1"/>
  <c r="E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Bé Keizer</author>
    <author>Harry van Soest</author>
  </authors>
  <commentList>
    <comment ref="I12" authorId="0" shapeId="0" xr:uid="{00000000-0006-0000-0100-000001000000}">
      <text>
        <r>
          <rPr>
            <sz val="9"/>
            <color indexed="81"/>
            <rFont val="Tahoma"/>
            <family val="2"/>
          </rPr>
          <t xml:space="preserve">
Geeft per gemeente product van aantal scholen maal de opheffingsnorm.</t>
        </r>
      </text>
    </comment>
    <comment ref="C26" authorId="1" shapeId="0" xr:uid="{D840B7F2-BD2D-4C1F-854D-21968B47089D}">
      <text>
        <r>
          <rPr>
            <sz val="8"/>
            <color indexed="81"/>
            <rFont val="Tahoma"/>
            <family val="2"/>
          </rPr>
          <t xml:space="preserve">
De uitkomst betreft het aantal leerlingen conform art. 143 opgehoogd met 3%, gedeeld door het aantal scholen.</t>
        </r>
      </text>
    </comment>
    <comment ref="C27" authorId="1" shapeId="0" xr:uid="{1BEC8585-BC0D-4A14-BFBF-C23395E6C47A}">
      <text>
        <r>
          <rPr>
            <sz val="8"/>
            <color indexed="81"/>
            <rFont val="Tahoma"/>
            <family val="2"/>
          </rPr>
          <t xml:space="preserve">Dit betreft de uitkomst van het aantal scholen per gemeente, vermenigvuldigt met de opheffingsnorm van die gemeente en vervolgens de uitkomsten per gemeente, gesommeerd en dat gedeeld door het totaal aantal scholen dat betrokken is bij deze berekening
</t>
        </r>
      </text>
    </comment>
    <comment ref="C28" authorId="1" shapeId="0" xr:uid="{602FF1AB-AEEB-4393-89D1-7A8766FE868B}">
      <text>
        <r>
          <rPr>
            <sz val="8"/>
            <color indexed="81"/>
            <rFont val="Tahoma"/>
            <family val="2"/>
          </rPr>
          <t xml:space="preserve">
Uitkomst voor toepassing van de gemiddelde schoolgrootte</t>
        </r>
      </text>
    </comment>
    <comment ref="C31" authorId="1" shapeId="0" xr:uid="{D1511F26-C4BA-4ACF-A099-B37FAC195A79}">
      <text>
        <r>
          <rPr>
            <sz val="8"/>
            <color indexed="81"/>
            <rFont val="Tahoma"/>
            <family val="2"/>
          </rPr>
          <t xml:space="preserve">
Uitkomst van het aantal leerlingen gedeeld door de opheffingsnorm voor de gemiddelde schoolgrootte</t>
        </r>
      </text>
    </comment>
    <comment ref="C32" authorId="1" shapeId="0" xr:uid="{223DC693-3365-482E-98A3-EFFF9A1A866E}">
      <text>
        <r>
          <rPr>
            <sz val="8"/>
            <color indexed="81"/>
            <rFont val="Tahoma"/>
            <family val="2"/>
          </rPr>
          <t xml:space="preserve">
Is de uitkomst groter dan 0, dan bestaat er mogelijk recht op een zelfstandige nevenvestiging (indien nog geen nevenvestiging aanwezig is).</t>
        </r>
      </text>
    </comment>
    <comment ref="C41" authorId="1" shapeId="0" xr:uid="{00000000-0006-0000-0100-000007000000}">
      <text>
        <r>
          <rPr>
            <sz val="8"/>
            <color indexed="81"/>
            <rFont val="Tahoma"/>
            <family val="2"/>
          </rPr>
          <t xml:space="preserve">
Vul hier de namen van scholen in</t>
        </r>
      </text>
    </comment>
    <comment ref="E41" authorId="1" shapeId="0" xr:uid="{00000000-0006-0000-0100-000008000000}">
      <text>
        <r>
          <rPr>
            <sz val="8"/>
            <color indexed="81"/>
            <rFont val="Tahoma"/>
            <family val="2"/>
          </rPr>
          <t xml:space="preserve">
Vul hier brinnummer van scholen in</t>
        </r>
      </text>
    </comment>
    <comment ref="G41" authorId="1" shapeId="0" xr:uid="{00000000-0006-0000-0100-000009000000}">
      <text>
        <r>
          <rPr>
            <sz val="8"/>
            <color indexed="81"/>
            <rFont val="Tahoma"/>
            <family val="2"/>
          </rPr>
          <t xml:space="preserve">
Vul hier het aantal leerlingen per 1 oktober in</t>
        </r>
      </text>
    </comment>
    <comment ref="C65" authorId="1" shapeId="0" xr:uid="{5BF19A8D-DAB2-4EED-857F-55F6972A2864}">
      <text>
        <r>
          <rPr>
            <sz val="8"/>
            <color indexed="81"/>
            <rFont val="Tahoma"/>
            <family val="2"/>
          </rPr>
          <t xml:space="preserve">
Vul hier de namen van scholen in</t>
        </r>
      </text>
    </comment>
    <comment ref="E65" authorId="1" shapeId="0" xr:uid="{7FC5EBD6-3BF6-43CF-A2BB-0E0B2D0C9ED5}">
      <text>
        <r>
          <rPr>
            <sz val="8"/>
            <color indexed="81"/>
            <rFont val="Tahoma"/>
            <family val="2"/>
          </rPr>
          <t xml:space="preserve">
Vul hier brinnummer van scholen in</t>
        </r>
      </text>
    </comment>
    <comment ref="G65" authorId="1" shapeId="0" xr:uid="{DF47E18B-3A6F-43EA-BDF5-63A1B3900DF4}">
      <text>
        <r>
          <rPr>
            <sz val="8"/>
            <color indexed="81"/>
            <rFont val="Tahoma"/>
            <family val="2"/>
          </rPr>
          <t xml:space="preserve">
Vul hier het aantal leerlingen per 1 oktober in</t>
        </r>
      </text>
    </comment>
    <comment ref="C78" authorId="1" shapeId="0" xr:uid="{20BDCD1D-1D03-4EA8-9A08-70D1FA5FFCD3}">
      <text>
        <r>
          <rPr>
            <sz val="8"/>
            <color indexed="81"/>
            <rFont val="Tahoma"/>
            <family val="2"/>
          </rPr>
          <t xml:space="preserve">
Vul hier de namen van scholen in</t>
        </r>
      </text>
    </comment>
    <comment ref="E78" authorId="1" shapeId="0" xr:uid="{D20AB9F7-BF8A-4795-8BE9-46CA8F709AD5}">
      <text>
        <r>
          <rPr>
            <sz val="8"/>
            <color indexed="81"/>
            <rFont val="Tahoma"/>
            <family val="2"/>
          </rPr>
          <t xml:space="preserve">
Vul hier brinnummer van scholen in</t>
        </r>
      </text>
    </comment>
    <comment ref="G78" authorId="1" shapeId="0" xr:uid="{34C60AF7-3D2C-438F-AA0F-04B09CFE6344}">
      <text>
        <r>
          <rPr>
            <sz val="8"/>
            <color indexed="81"/>
            <rFont val="Tahoma"/>
            <family val="2"/>
          </rPr>
          <t xml:space="preserve">
Vul hier het aantal leerlingen per 1 oktober in</t>
        </r>
      </text>
    </comment>
    <comment ref="C91" authorId="1" shapeId="0" xr:uid="{856D93A3-21A3-4D6D-B3A5-9A83776CB3F4}">
      <text>
        <r>
          <rPr>
            <sz val="8"/>
            <color indexed="81"/>
            <rFont val="Tahoma"/>
            <family val="2"/>
          </rPr>
          <t xml:space="preserve">
Vul hier de namen van scholen in</t>
        </r>
      </text>
    </comment>
    <comment ref="E91" authorId="1" shapeId="0" xr:uid="{6ABD8828-CED2-43BB-81A5-83ED24E29F5E}">
      <text>
        <r>
          <rPr>
            <sz val="8"/>
            <color indexed="81"/>
            <rFont val="Tahoma"/>
            <family val="2"/>
          </rPr>
          <t xml:space="preserve">
Vul hier brinnummer van scholen in</t>
        </r>
      </text>
    </comment>
    <comment ref="G91" authorId="1" shapeId="0" xr:uid="{3C461779-F4B7-4DD2-8946-743175378A3B}">
      <text>
        <r>
          <rPr>
            <sz val="8"/>
            <color indexed="81"/>
            <rFont val="Tahoma"/>
            <family val="2"/>
          </rPr>
          <t xml:space="preserve">
Vul hier het aantal leerlingen per 1 oktober in</t>
        </r>
      </text>
    </comment>
    <comment ref="C104" authorId="1" shapeId="0" xr:uid="{0AE1DD28-1B6C-4435-910F-589D3329113B}">
      <text>
        <r>
          <rPr>
            <sz val="8"/>
            <color indexed="81"/>
            <rFont val="Tahoma"/>
            <family val="2"/>
          </rPr>
          <t xml:space="preserve">
Vul hier de namen van scholen in</t>
        </r>
      </text>
    </comment>
    <comment ref="E104" authorId="1" shapeId="0" xr:uid="{3D71FE77-769A-4EDF-A199-0E7A8575DA5A}">
      <text>
        <r>
          <rPr>
            <sz val="8"/>
            <color indexed="81"/>
            <rFont val="Tahoma"/>
            <family val="2"/>
          </rPr>
          <t xml:space="preserve">
Vul hier brinnummer van scholen in</t>
        </r>
      </text>
    </comment>
    <comment ref="G104" authorId="1" shapeId="0" xr:uid="{D3F1FF86-0742-4A70-B814-1A9093F2DDE1}">
      <text>
        <r>
          <rPr>
            <sz val="8"/>
            <color indexed="81"/>
            <rFont val="Tahoma"/>
            <family val="2"/>
          </rPr>
          <t xml:space="preserve">
Vul hier het aantal leerlingen per 1 oktober in</t>
        </r>
      </text>
    </comment>
    <comment ref="C117" authorId="1" shapeId="0" xr:uid="{9BCC84A2-02AA-456F-9B2C-F1C3E1A2D87A}">
      <text>
        <r>
          <rPr>
            <sz val="8"/>
            <color indexed="81"/>
            <rFont val="Tahoma"/>
            <family val="2"/>
          </rPr>
          <t xml:space="preserve">
Vul hier de namen van scholen in</t>
        </r>
      </text>
    </comment>
    <comment ref="E117" authorId="1" shapeId="0" xr:uid="{E067B01F-545E-47BE-884E-A48C78733CE5}">
      <text>
        <r>
          <rPr>
            <sz val="8"/>
            <color indexed="81"/>
            <rFont val="Tahoma"/>
            <family val="2"/>
          </rPr>
          <t xml:space="preserve">
Vul hier brinnummer van scholen in</t>
        </r>
      </text>
    </comment>
    <comment ref="G117" authorId="1" shapeId="0" xr:uid="{F8C9DFEE-1DDC-4CEC-93FD-1E19A98E9A73}">
      <text>
        <r>
          <rPr>
            <sz val="8"/>
            <color indexed="81"/>
            <rFont val="Tahoma"/>
            <family val="2"/>
          </rPr>
          <t xml:space="preserve">
Vul hier het aantal leerlingen per 1 oktober in</t>
        </r>
      </text>
    </comment>
    <comment ref="C132" authorId="1" shapeId="0" xr:uid="{90F0BA2E-51C4-4E8B-8925-26824C38648C}">
      <text>
        <r>
          <rPr>
            <sz val="8"/>
            <color indexed="81"/>
            <rFont val="Tahoma"/>
            <family val="2"/>
          </rPr>
          <t xml:space="preserve">
Vul hier de namen van scholen in</t>
        </r>
      </text>
    </comment>
    <comment ref="E132" authorId="1" shapeId="0" xr:uid="{6CBCB763-BAD8-48EE-B021-E495207A6197}">
      <text>
        <r>
          <rPr>
            <sz val="8"/>
            <color indexed="81"/>
            <rFont val="Tahoma"/>
            <family val="2"/>
          </rPr>
          <t xml:space="preserve">
Vul hier brinnummer van scholen in</t>
        </r>
      </text>
    </comment>
    <comment ref="G132" authorId="1" shapeId="0" xr:uid="{03563377-22AA-4171-92F0-27C83A6BDACF}">
      <text>
        <r>
          <rPr>
            <sz val="8"/>
            <color indexed="81"/>
            <rFont val="Tahoma"/>
            <family val="2"/>
          </rPr>
          <t xml:space="preserve">
Vul hier het aantal leerlingen per 1 oktober in</t>
        </r>
      </text>
    </comment>
    <comment ref="C145" authorId="1" shapeId="0" xr:uid="{5E2008F3-27B3-4671-A3FE-90B7385CDBF4}">
      <text>
        <r>
          <rPr>
            <sz val="8"/>
            <color indexed="81"/>
            <rFont val="Tahoma"/>
            <family val="2"/>
          </rPr>
          <t xml:space="preserve">
Vul hier de namen van scholen in</t>
        </r>
      </text>
    </comment>
    <comment ref="E145" authorId="1" shapeId="0" xr:uid="{74330CC4-3753-4F39-A58E-67E26EFC8FE5}">
      <text>
        <r>
          <rPr>
            <sz val="8"/>
            <color indexed="81"/>
            <rFont val="Tahoma"/>
            <family val="2"/>
          </rPr>
          <t xml:space="preserve">
Vul hier brinnummer van scholen in</t>
        </r>
      </text>
    </comment>
    <comment ref="G145" authorId="1" shapeId="0" xr:uid="{6D437BC0-BA50-4F88-A015-0C7A0B38A432}">
      <text>
        <r>
          <rPr>
            <sz val="8"/>
            <color indexed="81"/>
            <rFont val="Tahoma"/>
            <family val="2"/>
          </rPr>
          <t xml:space="preserve">
Vul hier het aantal leerlingen per 1 oktober in</t>
        </r>
      </text>
    </comment>
    <comment ref="C158" authorId="1" shapeId="0" xr:uid="{F1F99EA1-23E3-4367-AF8B-B0A765045874}">
      <text>
        <r>
          <rPr>
            <sz val="8"/>
            <color indexed="81"/>
            <rFont val="Tahoma"/>
            <family val="2"/>
          </rPr>
          <t xml:space="preserve">
Vul hier de namen van scholen in</t>
        </r>
      </text>
    </comment>
    <comment ref="E158" authorId="1" shapeId="0" xr:uid="{E9A41914-7D38-4DDF-B8D2-B17410B7D46C}">
      <text>
        <r>
          <rPr>
            <sz val="8"/>
            <color indexed="81"/>
            <rFont val="Tahoma"/>
            <family val="2"/>
          </rPr>
          <t xml:space="preserve">
Vul hier brinnummer van scholen in</t>
        </r>
      </text>
    </comment>
    <comment ref="G158" authorId="1" shapeId="0" xr:uid="{5B62D8C7-8645-4026-9468-3831CBD9D5CE}">
      <text>
        <r>
          <rPr>
            <sz val="8"/>
            <color indexed="81"/>
            <rFont val="Tahoma"/>
            <family val="2"/>
          </rPr>
          <t xml:space="preserve">
Vul hier het aantal leerlingen per 1 oktober in</t>
        </r>
      </text>
    </comment>
    <comment ref="C171" authorId="1" shapeId="0" xr:uid="{04D2C4D3-01F8-432B-85BF-09535EB383D4}">
      <text>
        <r>
          <rPr>
            <sz val="8"/>
            <color indexed="81"/>
            <rFont val="Tahoma"/>
            <family val="2"/>
          </rPr>
          <t xml:space="preserve">
Vul hier de namen van scholen in</t>
        </r>
      </text>
    </comment>
    <comment ref="E171" authorId="1" shapeId="0" xr:uid="{1D9663EA-00F0-44B5-AFA1-9A4D2F8720E1}">
      <text>
        <r>
          <rPr>
            <sz val="8"/>
            <color indexed="81"/>
            <rFont val="Tahoma"/>
            <family val="2"/>
          </rPr>
          <t xml:space="preserve">
Vul hier brinnummer van scholen in</t>
        </r>
      </text>
    </comment>
    <comment ref="G171" authorId="1" shapeId="0" xr:uid="{BABD2D2E-F0AE-4045-8540-2B24C8DDBABE}">
      <text>
        <r>
          <rPr>
            <sz val="8"/>
            <color indexed="81"/>
            <rFont val="Tahoma"/>
            <family val="2"/>
          </rPr>
          <t xml:space="preserve">
Vul hier het aantal leerlingen per 1 oktober 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B2" authorId="0" shapeId="0" xr:uid="{00000000-0006-0000-0300-000001000000}">
      <text>
        <r>
          <rPr>
            <sz val="9"/>
            <color indexed="81"/>
            <rFont val="Tahoma"/>
            <family val="2"/>
          </rPr>
          <t>ontleend aan de Staatscourant</t>
        </r>
      </text>
    </comment>
  </commentList>
</comments>
</file>

<file path=xl/sharedStrings.xml><?xml version="1.0" encoding="utf-8"?>
<sst xmlns="http://schemas.openxmlformats.org/spreadsheetml/2006/main" count="667" uniqueCount="532">
  <si>
    <t>Werkelijk gemiddelde schoolgrootte:</t>
  </si>
  <si>
    <t>Opheffingsnorm voor gemiddelde schoolgrootte:</t>
  </si>
  <si>
    <t>Brinnr.</t>
  </si>
  <si>
    <t>Gewogen gemiddelde opheffingsnorm:</t>
  </si>
  <si>
    <t>School</t>
  </si>
  <si>
    <t>BEREKENING GEMIDDELDE SCHOOLGROOTTE</t>
  </si>
  <si>
    <t>Gemeente</t>
  </si>
  <si>
    <t>Aantal leerlingen + 3%</t>
  </si>
  <si>
    <t>( a x b )</t>
  </si>
  <si>
    <t>Aantal lln</t>
  </si>
  <si>
    <t>Aantal lln. + 3%</t>
  </si>
  <si>
    <t>totaal</t>
  </si>
  <si>
    <t>Aantal scholen (a)</t>
  </si>
  <si>
    <t>Opheffingsnorm (b)</t>
  </si>
  <si>
    <t>Aantal te vormen scholen</t>
  </si>
  <si>
    <t>zonder afronding</t>
  </si>
  <si>
    <t>norm 290 (a)</t>
  </si>
  <si>
    <t>norm 260 (b)</t>
  </si>
  <si>
    <t xml:space="preserve">Schooljaar </t>
  </si>
  <si>
    <t>Ruimte voor nog te vormen nevenvestigingen</t>
  </si>
  <si>
    <t>Aa en Hunze</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</si>
  <si>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</si>
  <si>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</si>
  <si>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</si>
  <si>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</si>
  <si>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</si>
  <si>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</si>
  <si>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</si>
  <si>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</si>
  <si>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</si>
  <si>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</si>
  <si>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</si>
  <si>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</si>
  <si>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</si>
  <si>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</si>
  <si>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</si>
  <si>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Arnhem</t>
  </si>
  <si>
    <t>Assen</t>
  </si>
  <si>
    <t>Asten</t>
  </si>
  <si>
    <t>Baarle-Nassau</t>
  </si>
  <si>
    <t>Baarn</t>
  </si>
  <si>
    <t>Barendrecht</t>
  </si>
  <si>
    <t>Barneveld</t>
  </si>
  <si>
    <t>Beek</t>
  </si>
  <si>
    <t>Beesel</t>
  </si>
  <si>
    <t>Bergeijk</t>
  </si>
  <si>
    <t>Bergen op Zoom</t>
  </si>
  <si>
    <t>Berkelland</t>
  </si>
  <si>
    <t>Bernheze</t>
  </si>
  <si>
    <t>Bernisse</t>
  </si>
  <si>
    <t>Best</t>
  </si>
  <si>
    <t>Beuningen</t>
  </si>
  <si>
    <t>Beverwijk</t>
  </si>
  <si>
    <t>Bladel</t>
  </si>
  <si>
    <t>Blaricum</t>
  </si>
  <si>
    <t>Bloemendaal</t>
  </si>
  <si>
    <t>Bodegraven-Reeuwijk</t>
  </si>
  <si>
    <t>Boekel</t>
  </si>
  <si>
    <t>Borger-Odoorn</t>
  </si>
  <si>
    <t>Borne</t>
  </si>
  <si>
    <t>Borsele</t>
  </si>
  <si>
    <t>Boxtel</t>
  </si>
  <si>
    <t>Breda</t>
  </si>
  <si>
    <t>Brielle</t>
  </si>
  <si>
    <t>Bronckhorst</t>
  </si>
  <si>
    <t>Brummen</t>
  </si>
  <si>
    <t>Brunssum</t>
  </si>
  <si>
    <t>Bunnik</t>
  </si>
  <si>
    <t>Bunschoten</t>
  </si>
  <si>
    <t>Buren</t>
  </si>
  <si>
    <t>Capelle aan den IJssel</t>
  </si>
  <si>
    <t>Castricum</t>
  </si>
  <si>
    <t>Coevorden</t>
  </si>
  <si>
    <t>Cranendonck</t>
  </si>
  <si>
    <t>Culemborg</t>
  </si>
  <si>
    <t>Dalfsen</t>
  </si>
  <si>
    <t>Dantumadiel</t>
  </si>
  <si>
    <t>De Bilt</t>
  </si>
  <si>
    <t>De Ronde Venen</t>
  </si>
  <si>
    <t>De Wolden</t>
  </si>
  <si>
    <t>Delft</t>
  </si>
  <si>
    <t>Den Helder</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</si>
  <si>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</si>
  <si>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</si>
  <si>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</si>
  <si>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</si>
  <si>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</si>
  <si>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</si>
  <si>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</si>
  <si>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</si>
  <si>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</si>
  <si>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</si>
  <si>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</si>
  <si>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</si>
  <si>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</si>
  <si>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</si>
  <si>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</si>
  <si>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</si>
  <si>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</si>
  <si>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</si>
  <si>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</si>
  <si>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</si>
  <si>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</si>
  <si>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</si>
  <si>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</si>
  <si>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</si>
  <si>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</si>
  <si>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</si>
  <si>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</si>
  <si>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</si>
  <si>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</si>
  <si>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</si>
  <si>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</si>
  <si>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</si>
  <si>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Goes</t>
  </si>
  <si>
    <t>Goirle</t>
  </si>
  <si>
    <t>Gorinchem</t>
  </si>
  <si>
    <t>Gouda</t>
  </si>
  <si>
    <t>Groningen</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</si>
  <si>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</si>
  <si>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</si>
  <si>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</si>
  <si>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</si>
  <si>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</si>
  <si>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</si>
  <si>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</si>
  <si>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</si>
  <si>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</si>
  <si>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</si>
  <si>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</si>
  <si>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</si>
  <si>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</si>
  <si>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</si>
  <si>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</si>
  <si>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</si>
  <si>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</si>
  <si>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Hellendoorn</t>
  </si>
  <si>
    <t>Hellevoetsluis</t>
  </si>
  <si>
    <t>Helmond</t>
  </si>
  <si>
    <t>Hendrik-Ido-Ambacht</t>
  </si>
  <si>
    <t>Heumen</t>
  </si>
  <si>
    <t>Heusden</t>
  </si>
  <si>
    <t>Hillegom</t>
  </si>
  <si>
    <t>Hilvarenbeek</t>
  </si>
  <si>
    <t>Hilversum</t>
  </si>
  <si>
    <t>Hof van Twente</t>
  </si>
  <si>
    <t>Hoogeveen</t>
  </si>
  <si>
    <t>Hoorn</t>
  </si>
  <si>
    <t>Horst aan de Maas</t>
  </si>
  <si>
    <t>Houten</t>
  </si>
  <si>
    <t>Huizen</t>
  </si>
  <si>
    <t>Hulst</t>
  </si>
  <si>
    <t>IJsselstein</t>
  </si>
  <si>
    <t>Kaag en Braassem</t>
  </si>
  <si>
    <t>Kampen</t>
  </si>
  <si>
    <t>Kapelle</t>
  </si>
  <si>
    <t>Katwijk</t>
  </si>
  <si>
    <t>Kerkrade</t>
  </si>
  <si>
    <t>Koggenland</t>
  </si>
  <si>
    <t>Krimpen aan den IJssel</t>
  </si>
  <si>
    <t>Laarbeek</t>
  </si>
  <si>
    <t>Landgraaf</t>
  </si>
  <si>
    <t>Landsmeer</t>
  </si>
  <si>
    <t>Lansingerland</t>
  </si>
  <si>
    <t>Laren</t>
  </si>
  <si>
    <t>Leeuwarden</t>
  </si>
  <si>
    <t>Leiden</t>
  </si>
  <si>
    <t>Leiderdorp</t>
  </si>
  <si>
    <t>Leidschendam-Voorburg</t>
  </si>
  <si>
    <t>Lelystad</t>
  </si>
  <si>
    <t>Leudal</t>
  </si>
  <si>
    <t>Leusden</t>
  </si>
  <si>
    <t>Lingewaard</t>
  </si>
  <si>
    <t>Lisse</t>
  </si>
  <si>
    <t>Lochem</t>
  </si>
  <si>
    <t>Loon op Zand</t>
  </si>
  <si>
    <t>Lopik</t>
  </si>
  <si>
    <t>Losser</t>
  </si>
  <si>
    <t>Maasdriel</t>
  </si>
  <si>
    <t>Maasgouw</t>
  </si>
  <si>
    <t>Maassluis</t>
  </si>
  <si>
    <t>Maastricht</t>
  </si>
  <si>
    <t>Medemblik</t>
  </si>
  <si>
    <t>Meerssen</t>
  </si>
  <si>
    <t>Meppel</t>
  </si>
  <si>
    <t>Middelburg</t>
  </si>
  <si>
    <t>Midden-Delfland</t>
  </si>
  <si>
    <t>Moerdijk</t>
  </si>
  <si>
    <t>Montferland</t>
  </si>
  <si>
    <t>Mook en Middelaar</t>
  </si>
  <si>
    <t>Muiden</t>
  </si>
  <si>
    <t>Neder-Betuwe</t>
  </si>
  <si>
    <t>Nederweert</t>
  </si>
  <si>
    <t>Nieuwegein</t>
  </si>
  <si>
    <t>Nieuwkoop</t>
  </si>
  <si>
    <t>Nijkerk</t>
  </si>
  <si>
    <t>Nijmegen</t>
  </si>
  <si>
    <t>Noord-Beveland</t>
  </si>
  <si>
    <t>Noordenveld</t>
  </si>
  <si>
    <t>Noordoostpolder</t>
  </si>
  <si>
    <t>Noordwijk</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</si>
  <si>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</si>
  <si>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</si>
  <si>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</si>
  <si>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</si>
  <si>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</si>
  <si>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</si>
  <si>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</si>
  <si>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</si>
  <si>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</si>
  <si>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</si>
  <si>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</si>
  <si>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</si>
  <si>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</si>
  <si>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</si>
  <si>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</si>
  <si>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</si>
  <si>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</si>
  <si>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</si>
  <si>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</si>
  <si>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</si>
  <si>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</si>
  <si>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</si>
  <si>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</si>
  <si>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</si>
  <si>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</si>
  <si>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</si>
  <si>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</si>
  <si>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</si>
  <si>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</si>
  <si>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</si>
  <si>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</si>
  <si>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</si>
  <si>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</si>
  <si>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</si>
  <si>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</si>
  <si>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</si>
  <si>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</si>
  <si>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</si>
  <si>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</si>
  <si>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</si>
  <si>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</si>
  <si>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</si>
  <si>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</si>
  <si>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</si>
  <si>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</si>
  <si>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</si>
  <si>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</si>
  <si>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's-Gravenhage</t>
  </si>
  <si>
    <t>'s-Hertogenbosch</t>
  </si>
  <si>
    <t>Simpelveld</t>
  </si>
  <si>
    <t>Sint-Michielsgestel</t>
  </si>
  <si>
    <t>Sittard-Geleen</t>
  </si>
  <si>
    <t>Sliedrecht</t>
  </si>
  <si>
    <t>Sluis</t>
  </si>
  <si>
    <t>Smallingerland</t>
  </si>
  <si>
    <t>Soest</t>
  </si>
  <si>
    <t>Someren</t>
  </si>
  <si>
    <t>Son en Breugel</t>
  </si>
  <si>
    <t>Spijkenisse</t>
  </si>
  <si>
    <t>Stadskanaal</t>
  </si>
  <si>
    <t>Staphorst</t>
  </si>
  <si>
    <t>Stede Broec</t>
  </si>
  <si>
    <t>Steenbergen</t>
  </si>
  <si>
    <t>Steenwijkerland</t>
  </si>
  <si>
    <t>Stein</t>
  </si>
  <si>
    <t>Stichtse Vecht</t>
  </si>
  <si>
    <t>Terneuzen</t>
  </si>
  <si>
    <t>Terschelling</t>
  </si>
  <si>
    <t>Texel</t>
  </si>
  <si>
    <t>Teylingen</t>
  </si>
  <si>
    <t>Tholen</t>
  </si>
  <si>
    <t>Tiel</t>
  </si>
  <si>
    <t>Tilburg</t>
  </si>
  <si>
    <t>Tubbergen</t>
  </si>
  <si>
    <t>Twenterand</t>
  </si>
  <si>
    <t>Tynaarlo</t>
  </si>
  <si>
    <t>Tytsjerksteradiel</t>
  </si>
  <si>
    <t>Uitgeest</t>
  </si>
  <si>
    <t>Uithoorn</t>
  </si>
  <si>
    <t>Urk</t>
  </si>
  <si>
    <t>Utrecht</t>
  </si>
  <si>
    <t>Utrechtse Heuvelrug</t>
  </si>
  <si>
    <t>Vaals</t>
  </si>
  <si>
    <t>Valkenburg aan de Geul</t>
  </si>
  <si>
    <t>Valkenswaard</t>
  </si>
  <si>
    <t>Veendam</t>
  </si>
  <si>
    <t>Veenendaal</t>
  </si>
  <si>
    <t>Veere</t>
  </si>
  <si>
    <t>Veldhoven</t>
  </si>
  <si>
    <t>Velsen</t>
  </si>
  <si>
    <t>Venlo</t>
  </si>
  <si>
    <t>Venray</t>
  </si>
  <si>
    <t>Vlaardingen</t>
  </si>
  <si>
    <t>Vlieland</t>
  </si>
  <si>
    <t>Vlissingen</t>
  </si>
  <si>
    <t>Voerendaal</t>
  </si>
  <si>
    <t>Voorschoten</t>
  </si>
  <si>
    <t>Voorst</t>
  </si>
  <si>
    <t>Vught</t>
  </si>
  <si>
    <t>Waalre</t>
  </si>
  <si>
    <t>Waalwijk</t>
  </si>
  <si>
    <t>Waddinxveen</t>
  </si>
  <si>
    <t>Wageningen</t>
  </si>
  <si>
    <t>Wassenaar</t>
  </si>
  <si>
    <t>Waterland</t>
  </si>
  <si>
    <t>Weert</t>
  </si>
  <si>
    <t>West Maas en Waal</t>
  </si>
  <si>
    <t>Westerveld</t>
  </si>
  <si>
    <t>Westervoort</t>
  </si>
  <si>
    <t>Westland</t>
  </si>
  <si>
    <t>Weststellingwerf</t>
  </si>
  <si>
    <t>Westvoorne</t>
  </si>
  <si>
    <t>Wierden</t>
  </si>
  <si>
    <t>Wijchen</t>
  </si>
  <si>
    <t>Wijdemeren</t>
  </si>
  <si>
    <t>Wijk bij Duurstede</t>
  </si>
  <si>
    <t>Winterswijk</t>
  </si>
  <si>
    <t>Woensdrecht</t>
  </si>
  <si>
    <t>Woerden</t>
  </si>
  <si>
    <t>Wormerland</t>
  </si>
  <si>
    <t>Woudenberg</t>
  </si>
  <si>
    <t>Zaanstad</t>
  </si>
  <si>
    <t>Zaltbommel</t>
  </si>
  <si>
    <t>Zandvoort</t>
  </si>
  <si>
    <t>Zeevang</t>
  </si>
  <si>
    <t>Zeewolde</t>
  </si>
  <si>
    <t>Zeist</t>
  </si>
  <si>
    <t>Zevenaar</t>
  </si>
  <si>
    <t>Zoetermeer</t>
  </si>
  <si>
    <t>Zoeterwoude</t>
  </si>
  <si>
    <t>Zuidplas</t>
  </si>
  <si>
    <t>Zundert</t>
  </si>
  <si>
    <t>Zutphen</t>
  </si>
  <si>
    <t>Zwartewaterland</t>
  </si>
  <si>
    <t>Zwijndrecht</t>
  </si>
  <si>
    <t>Zwolle</t>
  </si>
  <si>
    <t>Nederland</t>
  </si>
  <si>
    <t>*</t>
  </si>
  <si>
    <t>Wijk aan Zee</t>
  </si>
  <si>
    <t>Overig Bunschoten</t>
  </si>
  <si>
    <t>Eemdijk</t>
  </si>
  <si>
    <t>Oud De Bilt</t>
  </si>
  <si>
    <t>overig Haarlem</t>
  </si>
  <si>
    <t>Spaarndam</t>
  </si>
  <si>
    <t>stad Harlingen</t>
  </si>
  <si>
    <t>buitengebied</t>
  </si>
  <si>
    <t>overig Heerde</t>
  </si>
  <si>
    <t>Malden</t>
  </si>
  <si>
    <t>Griendtsveen</t>
  </si>
  <si>
    <t>resterend gebied</t>
  </si>
  <si>
    <t>Bergh</t>
  </si>
  <si>
    <t>Didam</t>
  </si>
  <si>
    <t>Middelaar</t>
  </si>
  <si>
    <t>Overig Opmeer</t>
  </si>
  <si>
    <t>Aartswoud</t>
  </si>
  <si>
    <t>Resterend deel Raalte</t>
  </si>
  <si>
    <t>overig Reimerswaal</t>
  </si>
  <si>
    <t>Oud Holten</t>
  </si>
  <si>
    <t>Maarssen</t>
  </si>
  <si>
    <t>Loenen en Breukelen</t>
  </si>
  <si>
    <t>Stedelijk gebied</t>
  </si>
  <si>
    <t>Plattelandsgebied</t>
  </si>
  <si>
    <t>Overig West Maas en Waal</t>
  </si>
  <si>
    <t>Landelijk gebied</t>
  </si>
  <si>
    <t>Heerjansdam</t>
  </si>
  <si>
    <t>NB.: Indien uitkomst is *, dan is de gemeente opgesplitst in twee gebieden.</t>
  </si>
  <si>
    <t>Zie daarvoor bijlage 2 en vul de van toepassing zijnde instandhoudingsnorm handmatig in in kolom H.</t>
  </si>
  <si>
    <t>Hollands Kroon</t>
  </si>
  <si>
    <t>kern Aadorp/Bornerbroek</t>
  </si>
  <si>
    <t>Baambrugge / De Hoef</t>
  </si>
  <si>
    <t>Winschoten</t>
  </si>
  <si>
    <t>De bladen zijn beveiligd met het wachtwoord: poraad</t>
  </si>
  <si>
    <t>Peel en Maas overig</t>
  </si>
  <si>
    <t>Kessel</t>
  </si>
  <si>
    <t>Goeree-Overflakkee</t>
  </si>
  <si>
    <t>Nieuw Lekkerland</t>
  </si>
  <si>
    <t>Krimpenerwaard</t>
  </si>
  <si>
    <t>Nissewaard</t>
  </si>
  <si>
    <t>De beveiliging kunt u opheffen via Opmaak/Blad beveiligen, wachtwoord: 'poraad'.</t>
  </si>
  <si>
    <t xml:space="preserve">Indien de berekening aangeeft dat er mogelijk recht bestaat op de vorming van een nevenvestiging dan is het verstandig dit te </t>
  </si>
  <si>
    <t>Gooise Meren</t>
  </si>
  <si>
    <t>Berg en Dal</t>
  </si>
  <si>
    <t>Nuenen, Gerwen en Nederwetten</t>
  </si>
  <si>
    <t>Naarden Bussum</t>
  </si>
  <si>
    <t>Oss en Berghem</t>
  </si>
  <si>
    <t>Meierijstad</t>
  </si>
  <si>
    <t>Loo</t>
  </si>
  <si>
    <t>Algemeen</t>
  </si>
  <si>
    <t>Waadhoeke</t>
  </si>
  <si>
    <t>Westerwolde</t>
  </si>
  <si>
    <t>Midden-Groningen</t>
  </si>
  <si>
    <t>Altena</t>
  </si>
  <si>
    <t>Het Hogeland</t>
  </si>
  <si>
    <t>Hoeksche Waard</t>
  </si>
  <si>
    <t>Molenlanden</t>
  </si>
  <si>
    <t>Vijfheerenlanden</t>
  </si>
  <si>
    <t>West Betuwe</t>
  </si>
  <si>
    <t>Westerkwartier</t>
  </si>
  <si>
    <t>Stedelijk deel</t>
  </si>
  <si>
    <t>Plattelandsdeel</t>
  </si>
  <si>
    <t>Beekdaelen</t>
  </si>
  <si>
    <t>Oudenhoorn</t>
  </si>
  <si>
    <t>https://zoek.officielebekendmakingen.nl/stcrt-2022-28567.html</t>
  </si>
  <si>
    <t>gemeentecode</t>
  </si>
  <si>
    <t>instandhoudingsnorm</t>
  </si>
  <si>
    <t>stichtingsnorm</t>
  </si>
  <si>
    <t>Bergen (L.)</t>
  </si>
  <si>
    <t>Bergen (NH.)</t>
  </si>
  <si>
    <t>De Fryske Marren</t>
  </si>
  <si>
    <t>Dijk en Waard</t>
  </si>
  <si>
    <t>Eemsdelta</t>
  </si>
  <si>
    <t>Hengelo</t>
  </si>
  <si>
    <t>Land van Cuijk</t>
  </si>
  <si>
    <t>Maashorst</t>
  </si>
  <si>
    <t>Midden-Drenthe</t>
  </si>
  <si>
    <t>Montfoort</t>
  </si>
  <si>
    <t>Noardeast-Fryslân</t>
  </si>
  <si>
    <t>Súdwest-Fryslân</t>
  </si>
  <si>
    <t>cbs code</t>
  </si>
  <si>
    <t>Gebied 1</t>
  </si>
  <si>
    <t>Norm</t>
  </si>
  <si>
    <t>Gebied 2</t>
  </si>
  <si>
    <t>Stedelijk</t>
  </si>
  <si>
    <t>Graft de Rijp/Schermer</t>
  </si>
  <si>
    <t>Overig Almelo</t>
  </si>
  <si>
    <t>Halsteren/Lepelstraat</t>
  </si>
  <si>
    <t>Ewijk/Weurt/Winssen</t>
  </si>
  <si>
    <t>Oud Maartensdijk</t>
  </si>
  <si>
    <t>Overig De Ronde Venen</t>
  </si>
  <si>
    <t>Dongense Vaart /’sGravenmoer</t>
  </si>
  <si>
    <t>Drimmelen/Hoge Zwaluwe</t>
  </si>
  <si>
    <t>Made/Wagenberg/Terheijden/Lage Zwaluwe</t>
  </si>
  <si>
    <t>Duiven/Groessen</t>
  </si>
  <si>
    <t>Edam Volendam</t>
  </si>
  <si>
    <t>Vesseen/Vorchten/Hoorn/v.h.Veessen/v.h Vorchten/v.h. Lage Land</t>
  </si>
  <si>
    <t>Heumen/Overasselt/Nederasselt</t>
  </si>
  <si>
    <t>Drunen/Vlijmen</t>
  </si>
  <si>
    <t>overig Horst ad Maas</t>
  </si>
  <si>
    <t>Well/Wellseind</t>
  </si>
  <si>
    <t>Graafstroom/Liesveld en Giessenlanden</t>
  </si>
  <si>
    <t>Mook/Molenhoek</t>
  </si>
  <si>
    <t>Reiderland / Scheemda</t>
  </si>
  <si>
    <t>kern Oostzaan</t>
  </si>
  <si>
    <t>de Noord A8</t>
  </si>
  <si>
    <t>Megen en Ravenstein</t>
  </si>
  <si>
    <t>Laag Zuthem/Liederholthuis</t>
  </si>
  <si>
    <t>kern Yerseke</t>
  </si>
  <si>
    <t>Oud Rijssen/deel Markelo</t>
  </si>
  <si>
    <t>Waalwijk/Sprang/Vrijhoeve</t>
  </si>
  <si>
    <t>Capelle/Nieuwevaart/Waspik</t>
  </si>
  <si>
    <t>Appeltern/Altforst/Maasbommel</t>
  </si>
  <si>
    <t>Cothen/Langbroek</t>
  </si>
  <si>
    <t>Gameren en Zaltbommel</t>
  </si>
  <si>
    <t>Overige kernen</t>
  </si>
  <si>
    <t>Herwen, Aerdt, Babberich en Angerlo</t>
  </si>
  <si>
    <t>overige kernen</t>
  </si>
  <si>
    <t>Naam_gemeente</t>
  </si>
  <si>
    <t>Artikel 139. Einde bekostiging bijzondere school en opheffing openbare school</t>
  </si>
  <si>
    <t>Artikel 140. Opheffingsnorm</t>
  </si>
  <si>
    <t>Voor iedere gemeente wordt, op basis van de leerlingdichtheid in die gemeente, een opheffingsnorm vastgesteld aan de hand van de formule:</t>
  </si>
  <si>
    <t>Opheffingsnorm = 0,6 x (leerlingdichtheid : (0,15 + 0,0027 x leerlingdichtheid))</t>
  </si>
  <si>
    <t>1De bekostiging van een bijzondere school wordt beëindigd en een openbare school wordt opgeheven indien het aantal leerlingen, voor zover het niet betreft het aantal leerlingen van een nevenvestiging, gedurende 3 achtereenvolgende schooljaren telkens minder heeft bedragen dan de opheffingsnorm die, berekend overeenkomstig de artikelen 140 en 141, geldt voor de gemeente of voor het deel van de gemeente waarin de school, daaronder niet begrepen een nevenvestiging, is gelegen. De eerste volzin is niet van toepassing zolang gedurende de eerste 8 schooljaren van de bekostiging van een school het aantal leerlingen van de school, voor zover het niet betreft het aantal leerlingen van een nevenvestiging, niet heeft voldaan aan de stichtingsnorm die werd vastgesteld met toepassing van artikel 76, tweede lid, en op grond waarvan de school voor bekostiging in aanmerking werd genomen. In afwijking van de tweede volzin eindigt de bekostiging van een in die volzin bedoelde bijzondere school en wordt een openbare school opgeheven met ingang van het vijfde schooljaar indien het aantal leerlingen van een school als bedoeld in de tweede volzin in het vierde schooljaar van de bekostiging niet ten minste de helft van de stichtingsnorm bedraagt. De tweede volzin is niet van toepassing op scholen als bedoeld in artikel 84.</t>
  </si>
  <si>
    <t>2De opheffingsnormen, berekend op grond van artikel 140, zijn voor de eerste maal opgenomen in de bij deze wet behorende bijlage. Deze normen zijn tot en met 31 juli 1998 van kracht. Deze normen worden met ingang van 1 augustus 1998 telkens voor een tijdvak van 5 jaar bij ministeriële regeling aangepast op basis van de gegevens van het Centraal Bureau voor de Statistiek betreffende 1 januari van het tweede jaar voorafgaand aan het laatste jaar waarin de opheffingsnormen van kracht zijn. De ministeriële regeling, bedoeld in de derde volzin, wordt, tezamen met bij die regeling op grond van artikel 141 vastgestelde normen voor delen van gemeenten, voor 1 november van het jaar voorafgaand aan het laatste jaar waarin de opheffingsnormen van kracht zijn, bekendgemaakt in de Staatscourant.</t>
  </si>
  <si>
    <t>3De beëindiging van de bekostiging van een bijzondere school of de opheffing van een openbare school geschiedt met ingang van 1 augustus volgend op de 3 achtereenvolgende schooljaren, bedoeld in het eerste lid. De beëindiging van de bekostiging van een bijzondere school of de opheffing van een openbare school ten aanzien waarvan gedurende de eerste 8 schooljaren van de bekostiging van de school het eerste lid, tweede volzin, toepassing diende te vinden, geschiedt met ingang van 1 augustus volgend op die 8 schooljaren.</t>
  </si>
  <si>
    <t>4Indien het aantal leerlingen van een bijzondere school of een openbare school, voor zover het niet betreft het aantal leerlingen van een nevenvestiging, in het derde schooljaar van de 3 achtereenvolgende schooljaren, bedoeld in het eerste lid, gelijk is aan of meer bedraagt dan 50 en de school, daaronder niet begrepen een nevenvestiging, binnen een straal van 5 km de laatste school van de richting is onderscheidenlijk de laatste openbare school is, wordt de bekostiging van de bijzondere school niet beëindigd of de openbare school niet opgeheven op grond van dit artikel, mits het bevoegd gezag tijdig de in artikel 149, tweede lid, bedoelde mededeling heeft gedaan.</t>
  </si>
  <si>
    <t>5Indien binnen 10 km van een school waarbinnen openbaar onderwijs wordt gegeven, over de weg gemeten geen school aanwezig is waarbinnen openbaar onderwijs wordt gegeven en aan het volgen van openbaar onderwijs behoefte bestaat, wordt de eerstgenoemde school niet opgeheven op grond van dit artikel.</t>
  </si>
  <si>
    <t>6Het vierde lid is niet van toepassing, indien:</t>
  </si>
  <si>
    <t>a.de school meer dan een richting heeft; of</t>
  </si>
  <si>
    <t>b.indien binnen een periode van vijf jaar voorafgaand aan de datum waarop de bekostiging op grond van het derde lid zou worden beëindigd, een melding is gedaan als bedoeld in artikel 164, derde lid, tenzij die melding voortvloeide uit een omzetting van bijzonder onderwijs naar openbaar onderwijs.</t>
  </si>
  <si>
    <t>De uitkomst van de berekening wordt afgerond, waarbij de decimalen worden verwaarloosd indien het eerste cijfer achter de komma kleiner is dan 5 en waarbij de decimalen worden verwaarloosd en het getal verhoogd met 1 indien het eerste cijfer achter de komma gelijk is aan of groter is dan 5. De opheffingsnorm bedraagt minimaal 23 en maximaal 200. De leerlingdichtheid is de uitkomst van het aantal inwoners van 4 tot en met 11 jaar in die gemeente gedeeld door het aantal km2 grondoppervlakte van die gemeente. Indien het aantal km2 van de gemeente minder bedraagt dan 10 km2, wordt voor de berekening van de leerlingdichtheid uitgegaan van 10 km2. De leerlingdichtheid bedraagt maximaal 500.</t>
  </si>
  <si>
    <t>Artikel 143. Gemiddelde schoolgrootte; samenwerkingsovereenkomst</t>
  </si>
  <si>
    <t>Artikel 144. Discretionaire bevoegdheid minister</t>
  </si>
  <si>
    <t>Artikel 145. Instandhouding in bijzondere gevallen</t>
  </si>
  <si>
    <t>Artikel 146. Beëindiging bekostiging of opheffing nevenvestiging</t>
  </si>
  <si>
    <t>1Indien een bevoegd gezag scholen in stand houdt in uitsluitend 1 gemeente of, ingeval voor die gemeente op grond van artikel 141 opheffingsnormen zijn vastgesteld, in uitsluitend 1 deel van die gemeente, wordt, in afwijking van artikel 139, eerste tot en met derde lid, de bekostiging van een bijzondere school niet beëindigd en een openbare school niet opgeheven op grond van artikel 139 indien de school ten minste 23 leerlingen telt, de gemiddelde schoolgrootte van alle scholen van dat bevoegd gezag ten minste 10/6x de voor die gemeente onderscheidenlijk dat deel van de gemeente geldende opheffingsnorm, dan wel ten minste 290 bedraagt en het bevoegd gezag tijdig de in artikel 149, tweede lid, bedoelde mededeling heeft gedaan. Indien het bevoegd gezag dat bij die mededeling aangeeft, tellen bij de toepassing van de gemiddelde schoolgrootte niet mee de door hem aangeduide scholen die sinds de aanvang van de bekostiging niet meer dan 8 schooljaren zijn bekostigd en waarvan het aantal leerlingen, voor zover het niet betreft het aantal leerlingen van een nevenvestiging, niet heeft voldaan aan de stichtingsnorm op grond waarvan de school voor bekostiging in aanmerking werd genomen. De tweede volzin is niet van toepassing op scholen als bedoeld in artikel 84.</t>
  </si>
  <si>
    <t>2Indien een bevoegd gezag scholen in stand houdt in meer dan 1 gemeente, of in meer dan 1 deel van een gemeente waarvoor op grond van artikel 141 opheffingsnormen zijn vastgesteld, wordt, in afwijking van artikel 139, eerste tot en met derde lid, de bekostiging van een bijzondere school niet beëindigd en een openbare school niet opgeheven op grond van artikel 139 indien de school ten minste 23 leerlingen telt en de gemiddelde schoolgrootte van alle scholen van dat bevoegd gezag ten minste 10/6x het gewogen gemiddelde van de voor elk van die gemeenten en delen van gemeenten geldende opheffingsnormen, dan wel ten minste 290 bedraagt en het bevoegd gezag tijdig de in artikel 149, tweede lid, bedoelde mededeling heeft gedaan. Het gewogen gemiddelde, bedoeld in de eerste volzin, wordt vastgesteld door het aantal scholen van het bevoegd gezag in elke gemeente of elk deel van een gemeente te vermenigvuldigen met de voor die gemeente onderscheidenlijk dat deel geldende opheffingsnorm en de som van de verkregen uitkomsten te delen door het totale aantal scholen van het bevoegd gezag. Indien het bevoegd gezag dat bij de mededeling, bedoeld in de eerste volzin, aangeeft, tellen bij de toepassing van de gemiddelde schoolgrootte en het gewogen gemiddelde niet mee de door hem aangeduide scholen die sinds de aanvang van de bekostiging niet meer dan 8 schooljaren zijn bekostigd en waarvan het aantal leerlingen, voor zover het niet betreft het aantal leerlingen van een nevenvestiging, niet heeft voldaan aan de stichtingsnorm op grond waarvan de school voor bekostiging in aanmerking werd genomen. De derde volzin is niet van toepassing op scholen als bedoeld in artikel 84.</t>
  </si>
  <si>
    <t>3Het eerste en tweede lid zijn van overeenkomstige toepassing indien een bevoegd gezag met ten minste 1 ander bevoegd gezag een samenwerkingsovereenkomst heeft gesloten, waarbij voldaan wordt aan de volgende voorwaarden:</t>
  </si>
  <si>
    <t>a.alle scholen van elk bevoegd gezag dat aan de overeenkomst deelneemt, bevinden zich in een gebied van aan elkaar grenzende gemeenten, dan wel delen van gemeenten als bedoeld in artikel 141;</t>
  </si>
  <si>
    <t>b.de overeenkomst is aangegaan voor een termijn van ten minste 10 jaren en</t>
  </si>
  <si>
    <t>c.in de overeenkomst is in elk geval opgenomen de verplichting voor elk bevoegd gezag om geen personeel te benoemen met voorbijgaan van personeel van een der scholen waarvan het bevoegd gezag aan de overeenkomst deelneemt en dat</t>
  </si>
  <si>
    <t>1°.werkzaam is met gebruikmaking van bekostiging, die is toegekend op grond van artikel 120, eerste lid, wegens samenvoeging van scholen, dan wel</t>
  </si>
  <si>
    <t>2°.voor zover zich geen geval voordoet als bedoeld onder 1° in het genot is van wachtgeld of van een andere ontslaguitkering en direct aan die ontslaguitkering voorafgaand langer dan een jaar onafgebroken in dienst is geweest van het bevoegd gezag.</t>
  </si>
  <si>
    <t>4Indien de samenwerkingsovereenkomst, bedoeld in het derde lid, voor afloop van de termijn bedoeld in het derde lid, onder b, door een bevoegd gezag wordt beëindigd, wordt de bekostiging van een bijzondere school die op grond van de samenwerkingsovereenkomst in afwijking van artikel 139, eerste tot en met derde lid, werd bekostigd, beëindigd, dan wel een openbare school die op grond van de samenwerkingsovereenkomst in afwijking van artikel 139, eerste tot en met derde lid, in stand werd gehouden, opgeheven overeenkomstig artikel 139 met dien verstande dat de bekostiging niet wordt beëindigd onderscheidenlijk de school niet wordt opgeheven voor 1 augustus volgend op de beëindiging van de samenwerkingsovereenkomst. Bij een beëindiging van de samenwerkingsovereenkomst voor afloop van de termijn, bedoeld in het derde lid, onder b, wordt op de bekostiging van het Rijk voor de school of scholen van elk bevoegd gezag dat aan de samenwerkingsovereenkomst deelnam een bedrag ingehouden, waarvan de hoogte door middel van een bij algemene maatregel van bestuur vast te stellen regeling wordt bepaald.</t>
  </si>
  <si>
    <t>5Een bevoegd gezag kan slechts deelnemen aan 1 samenwerkingsovereenkomst als bedoeld in het derde lid. Bij deelname aan meer dan 1 samenwerkingsovereenkomst als bedoeld in het derde lid, is voor de toepassing van dit artikel uitsluitend de eerst gesloten samenwerkingsovereenkomst van belang.</t>
  </si>
  <si>
    <t>1Het bevoegd gezag van een school die op grond van de gemiddelde schoolgrootte, bedoeld in artikel 143, eerste, tweede of derde lid, in stand wordt gehouden dan wel wordt bekostigd, en die vervolgens op de teldatum 1 oktober minder dan 23 leerlingen telt, kan Onze Minister verzoeken in afwijking van artikel 139, eerste, tweede en derde lid, die bijzondere school te blijven bekostigen of die openbare school in stand te houden voor een door Onze Minister te bepalen termijn. Een besluit tot instandhouding wordt in elk geval niet genomen indien het bevoegd gezag tekortschiet in haar zorg voor de kwaliteit van het onderwijs, bedoeld in artikel 10, of geen perspectief bestaat op structurele toename van het aantal leerlingen van de school tot het aantal van ten minste 23 op 1 oktober voorafgaand aan de datum waarop de door Onze Minister te bepalen termijn eindigt. Het al dan niet aanwezig zijn van basisscholen in de omgeving van de school kan Onze Minister eveneens betrekken bij zijn besluit.</t>
  </si>
  <si>
    <t>2Een aanvraag als bedoeld in het eerste lid moet voor 1 februari voorafgaand aan de datum van de beëindiging van de bekostiging onderscheidenlijk de opheffing schriftelijk worden ingediend bij Onze Minister. De aanvraag gaat vergezeld van gegevens ter onderbouwing van het perspectief, bedoeld in het eerste lid, een beredeneerde leerlingprognose en gegevens over de ligging van de school ten opzichte van de dichtstbijzijnde basisscholen.</t>
  </si>
  <si>
    <t>3Onze Minister besluit voor 1 mei, volgend op de aanvraag, dat:</t>
  </si>
  <si>
    <t>a.met ingang van 1 augustus van het volgende schooljaar de bekostiging van de bijzondere school wordt beëindigd dan wel de openbare school wordt opgeheven, of</t>
  </si>
  <si>
    <t>b.met ingang van 1 augustus van het volgende schooljaar de bekostiging van de bijzondere school wordt voortgezet of de openbare school in stand wordt gehouden.</t>
  </si>
  <si>
    <t>4Onze Minister kan de termijn, bedoeld in het eerste lid, op aanvraag van het bevoegd gezag eenmalig verlengen met maximaal de duur van de termijn die op grond van het eerste lid ten aanzien van de school door hem was bepaald. De tweede en derde volzin van het eerste lid zijn van overeenkomstige toepassing.</t>
  </si>
  <si>
    <t>5Het derde en het vierde lid zijn van overeenkomstige toepassing voor openbare scholen die als gevolg van een besluit van Onze Minister op grond van artikel II van de Wet van 28 oktober 2010 tot wijziging van de Wet op het primair onderwijs in verband met onder meer een discretionaire bevoegdheid van de minister ten aanzien van kwalitatief goede scholen met minder dan 23 leerlingen met perspectief op hoger aantal leerlingen (Stb. 2010, 755) in stand zijn gehouden of voor bijzondere scholen waarvan als gevolg van een besluit van Onze Minister op grond van artikel II van de hiervoor genoemde wet de bekostiging is voortgezet.</t>
  </si>
  <si>
    <t>Indien de instandhouding van een openbare school of de bekostiging van een bijzondere school niet mogelijk is op grond van de artikelen 139 tot en met 144, kan Onze Minister in bijzondere gevallen op aanvraag van het bevoegd gezag voor een door hem te bepalen tijd toestaan, dat een openbare school in stand wordt gehouden of een bijzondere school wordt bekostigd.</t>
  </si>
  <si>
    <t>1De bekostiging van een bijzondere nevenvestiging wordt beëindigd of een openbare nevenvestiging wordt opgeheven indien de nevenvestiging gedurende 3 achtereenvolgende schooljaren op de teldatum 1 oktober niet heeft voldaan of geacht wordt niet te hebben voldaan aan een van de volgende voorwaarden:</t>
  </si>
  <si>
    <t>a.het aantal leerlingen van de nevenvestiging bedraagt ten minste 23 en binnen een straal van 2 km bevindt zich geen school,</t>
  </si>
  <si>
    <t>b.het aantal leerlingen van de nevenvestiging bedraagt ten minste 50 en binnen een straal van 3 km bevindt zich geen school waar onderwijs wordt gegeven van dezelfde richting onderscheidenlijk waar openbaar onderwijs wordt gegeven,</t>
  </si>
  <si>
    <t>c.het aantal leerlingen van de nevenvestiging bedraagt ten minste 23 en binnen een straal van 5 km bevindt zich geen school waar onderwijs wordt gegeven van dezelfde richting onderscheidenlijk waar openbaar onderwijs wordt gegeven,</t>
  </si>
  <si>
    <t>d.binnen 10 km van de openbare nevenvestiging over de weg gemeten, is geen andere school aanwezig waarbinnen openbaar onderwijs wordt gegeven, of</t>
  </si>
  <si>
    <t>e.bij het gelijkstellen van de nevenvestiging met een zelfstandige school zou deze met toepassing van artikel 143 en onder vervanging van het getal 290 in dat artikel door 260, voor bekostiging in aanmerking komen.</t>
  </si>
  <si>
    <t>2De beëindiging van de bekostiging van een bijzondere nevenvestiging of de opheffing van een openbare nevenvestiging geschiedt met ingang van 1 augustus volgend op de 3 achtereenvolgende schooljaren, bedoeld in het eerste lid.</t>
  </si>
  <si>
    <t>3Indien het bevoegd gezag van oordeel is dat op de teldatum 1 oktober wordt voldaan aan een van de voorwaarden genoemd in het eerste lid en het de nevenvestiging in het op die datum volgende schooljaar wil handhaven, deelt het dit voor 1 februari voorafgaand aan dat schooljaar onder de gemotiveerde vermelding van de voorwaarde die het betreft schriftelijk mede aan Onze Minister. Indien deze mededeling niet tijdig wordt gedaan, wordt de nevenvestiging geacht gedurende het desbetreffende schooljaar niet aan een van de voorwaarden genoemd in het eerste lid te voldoen, tenzij het eerste lid, onder d, van toepassing is.</t>
  </si>
  <si>
    <t>3aIndien de nevenvestiging meer dan een richting heeft of indien binnen een periode van vijf jaar voorafgaand aan de datum waarop de bekostiging zou worden beëindigd, een melding is gedaan als bedoeld in artikel 164, derde lid, wordt die nevenvestiging geacht gedurende het desbetreffende schooljaar niet aan de voorwaarden genoemd in het eerste lid, onderdeel b of c te voldoen.</t>
  </si>
  <si>
    <t>4Onze Minister maakt voor 1 mei, volgend op de mededeling, bedoeld in het derde lid, aan het bevoegd gezag van de desbetreffende school bekend dat</t>
  </si>
  <si>
    <t>a.de nevenvestiging naar zijn oordeel gedurende 3 achtereenvolgende schooljaren op de teldatum 1 oktober niet heeft voldaan of geacht wordt niet te hebben voldaan aan een van de voorwaarden genoemd in het eerste lid zodat de bekostiging van de bijzondere nevenvestiging wordt beëindigd of de openbare nevenvestiging dient te worden opgeheven,</t>
  </si>
  <si>
    <t>b.de nevenvestiging naar zijn oordeel niet voldoet aan een van de voorwaarden genoemd in het eerste lid maar, gelet op het eerste lid, de bekostiging van de bijzondere nevenvestiging wordt voortgezet of de openbare nevenvestiging in stand kan worden gehouden, of</t>
  </si>
  <si>
    <t>c.de nevenvestiging naar zijn oordeel voldoet aan een van de voorwaarden genoemd in het eerste lid, zodat de bekostiging van de bijzondere nevenvestiging wordt voortgezet of de openbare nevenvestiging in stand kan, dan wel dient te worden gehouden.</t>
  </si>
  <si>
    <t>als bedoeld in artikel 143 en 144 WPO</t>
  </si>
  <si>
    <t>Indien u vragen hebt over dit model, dan kunt u deze stellen aan de juridische helpdesk van de PO-Raad, na inloggen in het ledenportaal.</t>
  </si>
  <si>
    <t>2023-2024</t>
  </si>
  <si>
    <t xml:space="preserve">checken bij een deskundige organisatie omdat de afweging complex is mede gelet op de derde volzin in artikel 143 lid 1. </t>
  </si>
  <si>
    <t>gemeente</t>
  </si>
  <si>
    <t>bij * zie werkblad Bijlage 2: norm per gebied.</t>
  </si>
  <si>
    <t>Bijlage 1 van de Regeling van de Minister voor Primair en Voortgezet Onderwijs, van 16 oktober 2022, nr. POR/202206/000049, houdende aanpassing van de stichtings- en opheffingsnormen voor het basisonderwijs in 2023 (Regeling aanpassing van de stichtings- en opheffingsnormen voor het basisonderwijs in 2023)</t>
  </si>
  <si>
    <r>
      <t xml:space="preserve">teldatum </t>
    </r>
    <r>
      <rPr>
        <b/>
        <sz val="10"/>
        <rFont val="Calibri"/>
        <family val="2"/>
        <scheme val="minor"/>
      </rPr>
      <t xml:space="preserve">1 oktober </t>
    </r>
  </si>
  <si>
    <t xml:space="preserve">teldatum blijft 1 oktober </t>
  </si>
  <si>
    <t>Werkblad berekening</t>
  </si>
  <si>
    <t>Model gemiddelde schoolgrootte</t>
  </si>
  <si>
    <t>Toelichting</t>
  </si>
  <si>
    <t>De Regeling van 28 oktober 2022 en de correctie hierop van 14 februari 2023 zijn hierin verwerkt. U vindt de relevante aantallen in de werkbladen Bijlage 1 en 2.</t>
  </si>
  <si>
    <t>Voor de berekening van de gemiddelde schoolgrootte dient u het volgende in te vullen (lichtgrijze cellen):</t>
  </si>
  <si>
    <r>
      <t>Kolom C</t>
    </r>
    <r>
      <rPr>
        <sz val="10"/>
        <rFont val="Calibri"/>
        <family val="2"/>
        <scheme val="minor"/>
      </rPr>
      <t>: Hier vult u vanaf rij 48 de naam in van de school/scholen in de betreffende gemeente.</t>
    </r>
  </si>
  <si>
    <r>
      <t>Kolom C</t>
    </r>
    <r>
      <rPr>
        <sz val="10"/>
        <rFont val="Calibri"/>
        <family val="2"/>
        <scheme val="minor"/>
      </rPr>
      <t>: Hier worden vanaf rij 48 de brinnummer(s) ingevoerd.</t>
    </r>
  </si>
  <si>
    <r>
      <t>Kolom C</t>
    </r>
    <r>
      <rPr>
        <sz val="10"/>
        <rFont val="Calibri"/>
        <family val="2"/>
        <scheme val="minor"/>
      </rPr>
      <t>: Hier kunt u vanaf rij 12 op de witte velden de naam van de gemeente invullen (maak keuze uit de lijst)</t>
    </r>
  </si>
  <si>
    <r>
      <t>Kolom G</t>
    </r>
    <r>
      <rPr>
        <sz val="10"/>
        <rFont val="Calibri"/>
        <family val="2"/>
        <scheme val="minor"/>
      </rPr>
      <t xml:space="preserve">: Hier wordt vanaf rij 12 de opheffingsnorm automatisch ingevuld, tenzij er sprake is van opsplitsing van de gemeente in twee gebieden. </t>
    </r>
  </si>
  <si>
    <t>* verwijst naar bijlage 2: vul de van toepassing zijnde instandhoudingsnorm per gebied van de gemeente handmatig in in kolom G.</t>
  </si>
  <si>
    <t xml:space="preserve">Wanneer dat het geval is, dan wordt in kolom G een * als uitkomst gegeven. </t>
  </si>
  <si>
    <t>Op basis van de ingevulde gegevens wordt o.a. het aantal te vormen scholen berekend (vanaf regel 25).</t>
  </si>
  <si>
    <t>De lichtgrijze velden kunt u invullen met de gevraagde gegevens.</t>
  </si>
  <si>
    <r>
      <t>Kolom G</t>
    </r>
    <r>
      <rPr>
        <sz val="10"/>
        <rFont val="Calibri"/>
        <family val="2"/>
        <scheme val="minor"/>
      </rPr>
      <t>: Hier vult u vanaf rij 48 het werkelijke aantal leerlingen per 1 oktober T in.</t>
    </r>
  </si>
  <si>
    <t>Bijlage 2 van de Regeling van de Minister voor Primair en Voortgezet Onderwijs, van 16 oktober 2022, nr. POR/202206/000049, houdende aanpassing van de stichtings- en opheffingsnormen voor het basisonderwijs in 2023 (Regeling aanpassing van de stichtings- en opheffingsnormen voor het basisonderwijs in 2023) en de rectificatie (Nr 28567-n1) van 14 februari 2023</t>
  </si>
  <si>
    <r>
      <t xml:space="preserve">De nieuwe stichtings- en instandhoudingsnormen gelden vanaf </t>
    </r>
    <r>
      <rPr>
        <b/>
        <sz val="10"/>
        <color rgb="FFC00000"/>
        <rFont val="Calibri"/>
        <family val="2"/>
        <scheme val="minor"/>
      </rPr>
      <t>1 augustus 2023</t>
    </r>
    <r>
      <rPr>
        <sz val="10"/>
        <rFont val="Calibri"/>
        <family val="2"/>
        <scheme val="minor"/>
      </rPr>
      <t>.</t>
    </r>
  </si>
  <si>
    <r>
      <t xml:space="preserve">Stichtings- en opheffingsnormen die gelden </t>
    </r>
    <r>
      <rPr>
        <b/>
        <i/>
        <sz val="10"/>
        <color rgb="FFFF0000"/>
        <rFont val="Calibri"/>
        <family val="2"/>
        <scheme val="minor"/>
      </rPr>
      <t>vanaf 1 augustus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</si>
</sst>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name val="Arial"/>
    </font>
    <font>
      <sz val="8"/>
      <color indexed="81"/>
      <name val="Tahoma"/>
      <family val="2"/>
    </font>
    <font>
      <sz val="10"/>
      <name val="Arial"/>
      <family val="2"/>
    </font>
    <font>
      <i/>
      <sz val="10"/>
      <name val="Arial"/>
      <family val="2"/>
    </font>
    <font>
      <sz val="9"/>
      <color indexed="81"/>
      <name val="Tahoma"/>
      <family val="2"/>
    </font>
    <font>
      <sz val="8"/>
      <name val="Arial"/>
      <family val="2"/>
    </font>
    <font>
      <i/>
      <sz val="10"/>
      <color rgb="FFFF0000"/>
      <name val="Arial"/>
      <family val="2"/>
    </font>
    <font>
      <sz val="10"/>
      <name val="Calibri"/>
      <family val="2"/>
      <scheme val="minor"/>
    </font>
    <font>
      <u/>
      <sz val="10"/>
      <color theme="10"/>
      <name val="Arial"/>
      <family val="2"/>
    </font>
    <font>
      <b/>
      <sz val="10"/>
      <name val="Calibri"/>
      <family val="2"/>
      <scheme val="minor"/>
    </font>
    <font>
      <b/>
      <sz val="10"/>
      <color rgb="FFC00000"/>
      <name val="Calibri"/>
      <family val="2"/>
      <scheme val="minor"/>
    </font>
    <font>
      <u/>
      <sz val="10"/>
      <color theme="10"/>
      <name val="Calibri"/>
      <family val="2"/>
      <scheme val="minor"/>
    </font>
    <font>
      <i/>
      <sz val="10"/>
      <name val="Calibri"/>
      <family val="2"/>
      <scheme val="minor"/>
    </font>
    <font>
      <b/>
      <i/>
      <sz val="10"/>
      <color rgb="FFFF0000"/>
      <name val="Calibri"/>
      <family val="2"/>
      <scheme val="minor"/>
    </font>
    <font>
      <sz val="10"/>
      <color indexed="47"/>
      <name val="Calibri"/>
      <family val="2"/>
      <scheme val="minor"/>
    </font>
    <font>
      <b/>
      <i/>
      <sz val="10"/>
      <name val="Calibri"/>
      <family val="2"/>
      <scheme val="minor"/>
    </font>
    <font>
      <i/>
      <sz val="10"/>
      <color theme="1" tint="0.499984740745262"/>
      <name val="Calibri"/>
      <family val="2"/>
      <scheme val="minor"/>
    </font>
    <font>
      <i/>
      <sz val="10"/>
      <color theme="0" tint="-4.9989318521683403E-2"/>
      <name val="Calibri"/>
      <family val="2"/>
      <scheme val="minor"/>
    </font>
    <font>
      <sz val="12"/>
      <color rgb="FFC00000"/>
      <name val="Calibri"/>
      <family val="2"/>
      <scheme val="minor"/>
    </font>
    <font>
      <b/>
      <sz val="10"/>
      <color rgb="FFFF0000"/>
      <name val="Calibri"/>
      <family val="2"/>
      <scheme val="minor"/>
    </font>
    <font>
      <sz val="10"/>
      <color rgb="FFFF0000"/>
      <name val="Calibri"/>
      <family val="2"/>
      <scheme val="minor"/>
    </font>
    <font>
      <i/>
      <sz val="10"/>
      <color rgb="FFFF0000"/>
      <name val="Calibri"/>
      <family val="2"/>
      <scheme val="minor"/>
    </font>
    <font>
      <b/>
      <sz val="14"/>
      <color rgb="FFC00000"/>
      <name val="Calibri"/>
      <family val="2"/>
      <scheme val="minor"/>
    </font>
    <font>
      <b/>
      <sz val="12"/>
      <color rgb="FFC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0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60">
    <xf numFmtId="0" fontId="0" fillId="0" borderId="0" xfId="0"/>
    <xf numFmtId="0" fontId="2" fillId="0" borderId="0" xfId="0" applyFont="1"/>
    <xf numFmtId="0" fontId="7" fillId="0" borderId="0" xfId="0" applyFont="1"/>
    <xf numFmtId="0" fontId="6" fillId="0" borderId="0" xfId="0" applyFont="1"/>
    <xf numFmtId="0" fontId="3" fillId="0" borderId="0" xfId="0" applyFont="1"/>
    <xf numFmtId="0" fontId="7" fillId="2" borderId="0" xfId="0" applyFont="1" applyFill="1"/>
    <xf numFmtId="0" fontId="9" fillId="2" borderId="0" xfId="0" applyFont="1" applyFill="1"/>
    <xf numFmtId="0" fontId="11" fillId="2" borderId="0" xfId="1" applyFont="1" applyFill="1"/>
    <xf numFmtId="0" fontId="7" fillId="3" borderId="1" xfId="0" applyFont="1" applyFill="1" applyBorder="1" applyProtection="1">
      <protection locked="0"/>
    </xf>
    <xf numFmtId="0" fontId="7" fillId="3" borderId="1" xfId="0" applyFont="1" applyFill="1" applyBorder="1" applyAlignment="1" applyProtection="1">
      <alignment horizontal="left"/>
      <protection locked="0"/>
    </xf>
    <xf numFmtId="0" fontId="9" fillId="0" borderId="0" xfId="0" applyFont="1" applyAlignment="1">
      <alignment wrapText="1"/>
    </xf>
    <xf numFmtId="0" fontId="7" fillId="0" borderId="0" xfId="0" applyFont="1" applyAlignment="1">
      <alignment wrapText="1"/>
    </xf>
    <xf numFmtId="0" fontId="7" fillId="0" borderId="0" xfId="0" applyFont="1" applyProtection="1">
      <protection hidden="1"/>
    </xf>
    <xf numFmtId="0" fontId="9" fillId="0" borderId="0" xfId="0" applyFont="1" applyProtection="1">
      <protection hidden="1"/>
    </xf>
    <xf numFmtId="0" fontId="20" fillId="0" borderId="0" xfId="0" applyFont="1"/>
    <xf numFmtId="0" fontId="7" fillId="0" borderId="0" xfId="0" applyFont="1" applyAlignment="1" applyProtection="1">
      <alignment horizontal="left"/>
      <protection hidden="1"/>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8" fillId="0" borderId="0" xfId="0" applyFont="1"/>
    <xf numFmtId="0" fontId="12" fillId="0" borderId="0" xfId="0" applyFont="1"/>
    <xf numFmtId="0" fontId="7" fillId="0" borderId="2" xfId="0" applyFont="1" applyBorder="1"/>
    <xf numFmtId="0" fontId="9" fillId="0" borderId="3" xfId="0" applyFont="1" applyBorder="1"/>
    <xf numFmtId="0" fontId="7" fillId="0" borderId="3" xfId="0" applyFont="1" applyBorder="1"/>
    <xf numFmtId="0" fontId="7" fillId="0" borderId="3" xfId="0" applyFont="1" applyBorder="1" applyAlignment="1">
      <alignment horizontal="center"/>
    </xf>
    <xf numFmtId="0" fontId="7" fillId="0" borderId="4" xfId="0" applyFont="1" applyBorder="1"/>
    <xf numFmtId="0" fontId="14" fillId="0" borderId="5" xfId="0" applyFont="1" applyBorder="1"/>
    <xf numFmtId="0" fontId="7" fillId="0" borderId="6" xfId="0" applyFont="1" applyBorder="1"/>
    <xf numFmtId="0" fontId="16" fillId="0" borderId="0" xfId="0" applyFont="1" applyAlignment="1">
      <alignment horizontal="left"/>
    </xf>
    <xf numFmtId="0" fontId="7" fillId="0" borderId="5" xfId="0" applyFont="1" applyBorder="1"/>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21" fillId="0" borderId="0" xfId="0" applyFont="1"/>
    <xf numFmtId="0" fontId="9" fillId="0" borderId="0" xfId="0" applyFont="1" applyAlignment="1">
      <alignment horizontal="left"/>
    </xf>
    <xf numFmtId="0" fontId="9" fillId="0" borderId="0" xfId="0" applyFont="1" applyAlignment="1">
      <alignment horizontal="center"/>
    </xf>
    <xf numFmtId="2" fontId="7" fillId="0" borderId="0" xfId="0" applyNumberFormat="1" applyFont="1" applyAlignment="1">
      <alignment horizontal="center"/>
    </xf>
    <xf numFmtId="0" fontId="12" fillId="0" borderId="0" xfId="0" applyFont="1" applyAlignment="1">
      <alignment horizontal="center"/>
    </xf>
    <xf numFmtId="0" fontId="9" fillId="0" borderId="0" xfId="0" applyFont="1"/>
    <xf numFmtId="0" fontId="9" fillId="4" borderId="1" xfId="0" applyFont="1" applyFill="1" applyBorder="1" applyAlignment="1">
      <alignment horizontal="center"/>
    </xf>
    <xf numFmtId="164" fontId="17" fillId="0" borderId="0" xfId="0" applyNumberFormat="1" applyFont="1" applyAlignment="1">
      <alignment horizontal="center"/>
    </xf>
    <xf numFmtId="0" fontId="12" fillId="0" borderId="0" xfId="0" applyFont="1" applyAlignment="1">
      <alignment horizontal="left"/>
    </xf>
    <xf numFmtId="164" fontId="12" fillId="0" borderId="0" xfId="0" applyNumberFormat="1" applyFont="1" applyAlignment="1">
      <alignment horizontal="center"/>
    </xf>
    <xf numFmtId="0" fontId="16" fillId="0" borderId="0" xfId="0" applyFont="1"/>
    <xf numFmtId="0" fontId="7" fillId="0" borderId="7" xfId="0" applyFont="1" applyBorder="1"/>
    <xf numFmtId="0" fontId="7" fillId="0" borderId="8" xfId="0" applyFont="1" applyBorder="1"/>
    <xf numFmtId="0" fontId="7" fillId="0" borderId="8" xfId="0" applyFont="1" applyBorder="1" applyAlignment="1">
      <alignment horizontal="center"/>
    </xf>
    <xf numFmtId="0" fontId="7" fillId="0" borderId="9" xfId="0" applyFont="1" applyBorder="1"/>
    <xf numFmtId="0" fontId="7" fillId="0" borderId="0" xfId="0" applyFont="1" applyBorder="1"/>
    <xf numFmtId="0" fontId="7" fillId="0" borderId="0" xfId="0" applyFont="1" applyBorder="1" applyAlignment="1">
      <alignment horizontal="center"/>
    </xf>
    <xf numFmtId="0" fontId="9" fillId="0" borderId="0" xfId="0" applyFont="1" applyBorder="1"/>
    <xf numFmtId="0" fontId="7" fillId="0" borderId="0" xfId="0" applyFont="1" applyBorder="1" applyAlignment="1">
      <alignment horizontal="left"/>
    </xf>
    <xf numFmtId="0" fontId="12" fillId="0" borderId="0" xfId="0" applyFont="1" applyBorder="1"/>
    <xf numFmtId="0" fontId="12" fillId="0" borderId="0" xfId="0" applyFont="1" applyBorder="1" applyAlignment="1">
      <alignment horizontal="center"/>
    </xf>
    <xf numFmtId="0" fontId="7" fillId="0" borderId="0" xfId="0" applyFont="1" applyBorder="1" applyAlignment="1" applyProtection="1">
      <alignment horizontal="center"/>
      <protection locked="0"/>
    </xf>
    <xf numFmtId="0" fontId="22" fillId="2" borderId="0" xfId="0" applyFont="1" applyFill="1"/>
    <xf numFmtId="0" fontId="23" fillId="2" borderId="0" xfId="0" applyFont="1" applyFill="1"/>
    <xf numFmtId="0" fontId="7" fillId="2" borderId="0" xfId="0" applyFont="1" applyFill="1" applyAlignment="1">
      <alignment horizontal="left" wrapText="1"/>
    </xf>
    <xf numFmtId="0" fontId="19" fillId="0" borderId="0" xfId="0" applyFont="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zoek.officielebekendmakingen.nl/stcrt-2022-28567.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3"/>
  <sheetViews>
    <sheetView tabSelected="1" zoomScale="90" zoomScaleNormal="90" workbookViewId="0">
      <selection activeCell="E4" sqref="E4"/>
    </sheetView>
  </sheetViews>
  <sheetFormatPr defaultColWidth="9.140625" defaultRowHeight="14.45" customHeight="1" x14ac:dyDescent="0.2"/>
  <cols>
    <col min="1" max="1" width="3" style="5" customWidth="1"/>
    <col min="2" max="2" width="5" style="5" customWidth="1"/>
    <col min="3" max="16384" width="9.140625" style="5"/>
  </cols>
  <sheetData>
    <row r="2" spans="2:13" ht="14.45" customHeight="1" x14ac:dyDescent="0.3">
      <c r="B2" s="56" t="s">
        <v>516</v>
      </c>
    </row>
    <row r="3" spans="2:13" ht="14.45" customHeight="1" x14ac:dyDescent="0.25">
      <c r="B3" s="57" t="s">
        <v>517</v>
      </c>
    </row>
    <row r="4" spans="2:13" ht="14.45" customHeight="1" x14ac:dyDescent="0.2">
      <c r="B4" s="6"/>
    </row>
    <row r="5" spans="2:13" ht="15" customHeight="1" x14ac:dyDescent="0.2">
      <c r="B5" s="6" t="s">
        <v>388</v>
      </c>
    </row>
    <row r="6" spans="2:13" ht="15" customHeight="1" x14ac:dyDescent="0.2">
      <c r="B6" s="5" t="s">
        <v>372</v>
      </c>
    </row>
    <row r="7" spans="2:13" ht="15" customHeight="1" x14ac:dyDescent="0.2">
      <c r="B7" s="5" t="s">
        <v>379</v>
      </c>
    </row>
    <row r="8" spans="2:13" ht="15" customHeight="1" x14ac:dyDescent="0.2">
      <c r="B8" s="5" t="s">
        <v>527</v>
      </c>
    </row>
    <row r="9" spans="2:13" ht="15" customHeight="1" x14ac:dyDescent="0.2">
      <c r="B9" s="5" t="s">
        <v>530</v>
      </c>
    </row>
    <row r="10" spans="2:13" ht="30" customHeight="1" x14ac:dyDescent="0.2">
      <c r="B10" s="58" t="s">
        <v>518</v>
      </c>
      <c r="C10" s="58"/>
      <c r="D10" s="58"/>
      <c r="E10" s="58"/>
      <c r="F10" s="58"/>
      <c r="G10" s="58"/>
      <c r="H10" s="58"/>
      <c r="I10" s="58"/>
      <c r="J10" s="58"/>
      <c r="K10" s="58"/>
      <c r="L10" s="58"/>
      <c r="M10" s="58"/>
    </row>
    <row r="11" spans="2:13" ht="15" customHeight="1" x14ac:dyDescent="0.2">
      <c r="B11" s="7" t="s">
        <v>403</v>
      </c>
    </row>
    <row r="12" spans="2:13" ht="15" customHeight="1" x14ac:dyDescent="0.2">
      <c r="B12" s="7"/>
    </row>
    <row r="13" spans="2:13" ht="15" customHeight="1" x14ac:dyDescent="0.2">
      <c r="B13" s="6" t="s">
        <v>515</v>
      </c>
    </row>
    <row r="14" spans="2:13" ht="15" customHeight="1" x14ac:dyDescent="0.2">
      <c r="B14" s="5" t="s">
        <v>519</v>
      </c>
    </row>
    <row r="15" spans="2:13" ht="15" customHeight="1" x14ac:dyDescent="0.2"/>
    <row r="16" spans="2:13" ht="15" customHeight="1" x14ac:dyDescent="0.2">
      <c r="B16" s="6"/>
      <c r="C16" s="6" t="s">
        <v>522</v>
      </c>
    </row>
    <row r="17" spans="2:4" ht="15" customHeight="1" x14ac:dyDescent="0.2"/>
    <row r="18" spans="2:4" ht="15" customHeight="1" x14ac:dyDescent="0.2">
      <c r="B18" s="6"/>
      <c r="C18" s="6" t="s">
        <v>523</v>
      </c>
      <c r="D18" s="6"/>
    </row>
    <row r="19" spans="2:4" ht="15" customHeight="1" x14ac:dyDescent="0.2">
      <c r="C19" s="5" t="s">
        <v>525</v>
      </c>
    </row>
    <row r="20" spans="2:4" ht="15" customHeight="1" x14ac:dyDescent="0.2">
      <c r="C20" s="5" t="s">
        <v>524</v>
      </c>
    </row>
    <row r="21" spans="2:4" ht="15" customHeight="1" x14ac:dyDescent="0.2"/>
    <row r="22" spans="2:4" ht="15" customHeight="1" x14ac:dyDescent="0.2">
      <c r="B22" s="6"/>
      <c r="C22" s="6" t="s">
        <v>520</v>
      </c>
    </row>
    <row r="23" spans="2:4" ht="15" customHeight="1" x14ac:dyDescent="0.2"/>
    <row r="24" spans="2:4" ht="15" customHeight="1" x14ac:dyDescent="0.2">
      <c r="B24" s="6"/>
      <c r="C24" s="6" t="s">
        <v>521</v>
      </c>
    </row>
    <row r="25" spans="2:4" ht="15" customHeight="1" x14ac:dyDescent="0.2"/>
    <row r="26" spans="2:4" ht="15" customHeight="1" x14ac:dyDescent="0.2">
      <c r="B26" s="6"/>
      <c r="C26" s="6" t="s">
        <v>528</v>
      </c>
    </row>
    <row r="27" spans="2:4" ht="15" customHeight="1" x14ac:dyDescent="0.2"/>
    <row r="28" spans="2:4" ht="15" customHeight="1" x14ac:dyDescent="0.2">
      <c r="B28" s="5" t="s">
        <v>526</v>
      </c>
    </row>
    <row r="29" spans="2:4" ht="15" customHeight="1" x14ac:dyDescent="0.2"/>
    <row r="30" spans="2:4" ht="15" customHeight="1" x14ac:dyDescent="0.2">
      <c r="B30" s="5" t="s">
        <v>507</v>
      </c>
    </row>
    <row r="31" spans="2:4" ht="15" customHeight="1" x14ac:dyDescent="0.2"/>
    <row r="32" spans="2:4" ht="15" customHeight="1" x14ac:dyDescent="0.2"/>
    <row r="33" ht="15" customHeight="1" x14ac:dyDescent="0.2"/>
  </sheetData>
  <sheetProtection algorithmName="SHA-512" hashValue="QZq9ntqhMIxeLyjEhR8DwkABu/SmXzf5NJgXM3LcuF219EzhGzruW1Rok/uAVss1fIZl0LEi7x52IzCWAEtCLg==" saltValue="ZThGq+3vFy7h7Q7NRg1nXA==" spinCount="100000" sheet="1" objects="1" scenarios="1"/>
  <mergeCells count="1">
    <mergeCell ref="B10:M10"/>
  </mergeCells>
  <phoneticPr fontId="0" type="noConversion"/>
  <hyperlinks>
    <hyperlink ref="B11" r:id="rId1" xr:uid="{0A49783D-961C-40F9-BDBB-7A02F8BB65EB}"/>
  </hyperlinks>
  <pageMargins left="0.74803149606299213" right="0.74803149606299213" top="0.98425196850393704" bottom="0.98425196850393704" header="0.51181102362204722" footer="0.51181102362204722"/>
  <pageSetup paperSize="9" scale="81" orientation="landscape" r:id="rId2"/>
  <headerFooter alignWithMargins="0">
    <oddHeader>&amp;L&amp;"Arial,Vet"&amp;F&amp;R&amp;"Arial,Vet"&amp;A</oddHeader>
    <oddFooter>&amp;L&amp;"Arial,Vet"poraad&amp;R&amp;"Arial,Vet"&amp;P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91"/>
  <sheetViews>
    <sheetView zoomScale="80" zoomScaleNormal="80" zoomScaleSheetLayoutView="85" workbookViewId="0">
      <selection activeCell="E7" sqref="E7"/>
    </sheetView>
  </sheetViews>
  <sheetFormatPr defaultColWidth="9.140625" defaultRowHeight="14.45" customHeight="1" x14ac:dyDescent="0.2"/>
  <cols>
    <col min="1" max="1" width="4" style="2" customWidth="1"/>
    <col min="2" max="2" width="2.7109375" style="2" customWidth="1"/>
    <col min="3" max="3" width="51" style="2" customWidth="1"/>
    <col min="4" max="4" width="1.7109375" style="2" customWidth="1"/>
    <col min="5" max="5" width="15.7109375" style="17" customWidth="1"/>
    <col min="6" max="6" width="0.85546875" style="17" customWidth="1"/>
    <col min="7" max="7" width="15.7109375" style="17" customWidth="1"/>
    <col min="8" max="8" width="0.85546875" style="17" customWidth="1"/>
    <col min="9" max="9" width="15.7109375" style="17" customWidth="1"/>
    <col min="10" max="11" width="2.7109375" style="2" customWidth="1"/>
    <col min="12" max="20" width="11.7109375" style="2" customWidth="1"/>
    <col min="21" max="16384" width="9.140625" style="2"/>
  </cols>
  <sheetData>
    <row r="2" spans="2:12" ht="14.45" customHeight="1" x14ac:dyDescent="0.25">
      <c r="B2" s="20" t="s">
        <v>5</v>
      </c>
    </row>
    <row r="3" spans="2:12" ht="14.45" customHeight="1" x14ac:dyDescent="0.2">
      <c r="C3" s="21" t="s">
        <v>506</v>
      </c>
    </row>
    <row r="4" spans="2:12" ht="14.45" customHeight="1" x14ac:dyDescent="0.2">
      <c r="C4" s="21" t="s">
        <v>531</v>
      </c>
    </row>
    <row r="6" spans="2:12" ht="14.45" customHeight="1" x14ac:dyDescent="0.2">
      <c r="B6" s="22"/>
      <c r="C6" s="23"/>
      <c r="D6" s="24"/>
      <c r="E6" s="25"/>
      <c r="F6" s="25"/>
      <c r="G6" s="25"/>
      <c r="H6" s="25"/>
      <c r="I6" s="25"/>
      <c r="J6" s="26"/>
    </row>
    <row r="7" spans="2:12" ht="14.45" customHeight="1" x14ac:dyDescent="0.2">
      <c r="B7" s="27"/>
      <c r="C7" s="2" t="s">
        <v>18</v>
      </c>
      <c r="E7" s="17" t="s">
        <v>508</v>
      </c>
      <c r="J7" s="28"/>
    </row>
    <row r="8" spans="2:12" ht="14.45" customHeight="1" x14ac:dyDescent="0.2">
      <c r="B8" s="27"/>
      <c r="C8" s="2" t="s">
        <v>513</v>
      </c>
      <c r="E8" s="17">
        <v>2023</v>
      </c>
      <c r="G8" s="29" t="s">
        <v>514</v>
      </c>
      <c r="J8" s="28"/>
    </row>
    <row r="9" spans="2:12" ht="14.45" customHeight="1" x14ac:dyDescent="0.2">
      <c r="B9" s="27"/>
      <c r="J9" s="28"/>
    </row>
    <row r="10" spans="2:12" ht="14.45" customHeight="1" x14ac:dyDescent="0.2">
      <c r="B10" s="30"/>
      <c r="C10" s="31" t="s">
        <v>6</v>
      </c>
      <c r="D10" s="31"/>
      <c r="E10" s="32" t="s">
        <v>12</v>
      </c>
      <c r="F10" s="33"/>
      <c r="G10" s="33" t="s">
        <v>13</v>
      </c>
      <c r="H10" s="33"/>
      <c r="I10" s="33" t="s">
        <v>8</v>
      </c>
      <c r="J10" s="28"/>
    </row>
    <row r="11" spans="2:12" ht="14.45" customHeight="1" x14ac:dyDescent="0.2">
      <c r="B11" s="30"/>
      <c r="C11" s="31"/>
      <c r="D11" s="31"/>
      <c r="E11" s="32"/>
      <c r="F11" s="33"/>
      <c r="G11" s="33"/>
      <c r="H11" s="33"/>
      <c r="I11" s="33"/>
      <c r="J11" s="28"/>
    </row>
    <row r="12" spans="2:12" ht="14.45" customHeight="1" x14ac:dyDescent="0.2">
      <c r="B12" s="30"/>
      <c r="C12" s="8"/>
      <c r="E12" s="17">
        <f>COUNTA(C42:C61)</f>
        <v>0</v>
      </c>
      <c r="G12" s="17">
        <f>IF(C12="",0,VLOOKUP(C12,instandhoudingsnormen,3,FALSE))</f>
        <v>0</v>
      </c>
      <c r="I12" s="17">
        <f>E12*G12</f>
        <v>0</v>
      </c>
      <c r="J12" s="28"/>
      <c r="L12" s="34" t="s">
        <v>366</v>
      </c>
    </row>
    <row r="13" spans="2:12" ht="14.45" customHeight="1" x14ac:dyDescent="0.2">
      <c r="B13" s="30"/>
      <c r="C13" s="8"/>
      <c r="E13" s="17">
        <f>COUNTA(C66:C75)</f>
        <v>0</v>
      </c>
      <c r="G13" s="17">
        <f>IF(C13="",0,VLOOKUP(C13,instandhoudingsnormen,3,FALSE))</f>
        <v>0</v>
      </c>
      <c r="I13" s="17">
        <f>E13*G13</f>
        <v>0</v>
      </c>
      <c r="J13" s="28"/>
      <c r="L13" s="34" t="s">
        <v>367</v>
      </c>
    </row>
    <row r="14" spans="2:12" ht="14.45" customHeight="1" x14ac:dyDescent="0.2">
      <c r="B14" s="30"/>
      <c r="C14" s="8"/>
      <c r="E14" s="17">
        <f>COUNTA(C79:C88)</f>
        <v>0</v>
      </c>
      <c r="G14" s="17">
        <f t="shared" ref="G14:G20" si="0">IF(C14="",0,VLOOKUP(C14,instandhoudingsnormen,3,FALSE))</f>
        <v>0</v>
      </c>
      <c r="I14" s="17">
        <f t="shared" ref="I14:I18" si="1">E14*G14</f>
        <v>0</v>
      </c>
      <c r="J14" s="28"/>
      <c r="L14" s="21"/>
    </row>
    <row r="15" spans="2:12" ht="14.45" customHeight="1" x14ac:dyDescent="0.2">
      <c r="B15" s="30"/>
      <c r="C15" s="8"/>
      <c r="E15" s="17">
        <f>COUNTA(C92:C101)</f>
        <v>0</v>
      </c>
      <c r="G15" s="17">
        <f t="shared" si="0"/>
        <v>0</v>
      </c>
      <c r="I15" s="17">
        <f t="shared" si="1"/>
        <v>0</v>
      </c>
      <c r="J15" s="28"/>
      <c r="L15" s="21"/>
    </row>
    <row r="16" spans="2:12" ht="14.45" customHeight="1" x14ac:dyDescent="0.2">
      <c r="B16" s="30"/>
      <c r="C16" s="8"/>
      <c r="E16" s="17">
        <f>COUNTA(C105:C114)</f>
        <v>0</v>
      </c>
      <c r="G16" s="17">
        <f t="shared" si="0"/>
        <v>0</v>
      </c>
      <c r="I16" s="17">
        <f t="shared" si="1"/>
        <v>0</v>
      </c>
      <c r="J16" s="28"/>
      <c r="L16" s="21"/>
    </row>
    <row r="17" spans="2:12" ht="14.45" customHeight="1" x14ac:dyDescent="0.2">
      <c r="B17" s="30"/>
      <c r="C17" s="8"/>
      <c r="E17" s="17">
        <f>COUNTA(C118:C127)</f>
        <v>0</v>
      </c>
      <c r="G17" s="17">
        <f t="shared" si="0"/>
        <v>0</v>
      </c>
      <c r="I17" s="17">
        <f t="shared" si="1"/>
        <v>0</v>
      </c>
      <c r="J17" s="28"/>
      <c r="L17" s="21"/>
    </row>
    <row r="18" spans="2:12" ht="14.45" customHeight="1" x14ac:dyDescent="0.2">
      <c r="B18" s="30"/>
      <c r="C18" s="8"/>
      <c r="E18" s="17">
        <f>COUNTA(C133:C142)</f>
        <v>0</v>
      </c>
      <c r="G18" s="17">
        <f t="shared" si="0"/>
        <v>0</v>
      </c>
      <c r="I18" s="17">
        <f t="shared" si="1"/>
        <v>0</v>
      </c>
      <c r="J18" s="28"/>
      <c r="L18" s="21"/>
    </row>
    <row r="19" spans="2:12" ht="14.45" customHeight="1" x14ac:dyDescent="0.2">
      <c r="B19" s="30"/>
      <c r="C19" s="8"/>
      <c r="E19" s="17">
        <f>COUNTA(C146:C155)</f>
        <v>0</v>
      </c>
      <c r="G19" s="17">
        <f t="shared" si="0"/>
        <v>0</v>
      </c>
      <c r="I19" s="17">
        <f>E19*G19</f>
        <v>0</v>
      </c>
      <c r="J19" s="28"/>
    </row>
    <row r="20" spans="2:12" ht="14.45" customHeight="1" x14ac:dyDescent="0.2">
      <c r="B20" s="30"/>
      <c r="C20" s="8"/>
      <c r="E20" s="17">
        <f>COUNTA(C159:C168)</f>
        <v>0</v>
      </c>
      <c r="G20" s="17">
        <f t="shared" si="0"/>
        <v>0</v>
      </c>
      <c r="I20" s="17">
        <f>E20*G20</f>
        <v>0</v>
      </c>
      <c r="J20" s="28"/>
    </row>
    <row r="21" spans="2:12" ht="14.45" customHeight="1" x14ac:dyDescent="0.2">
      <c r="B21" s="30"/>
      <c r="C21" s="8"/>
      <c r="E21" s="17">
        <f>COUNTA(C172:C181)</f>
        <v>0</v>
      </c>
      <c r="G21" s="17">
        <f t="shared" ref="G21" si="2">IF(C21="",0,VLOOKUP(C21,instandhoudingsnormen,3,FALSE))</f>
        <v>0</v>
      </c>
      <c r="I21" s="17">
        <f>E21*G21</f>
        <v>0</v>
      </c>
      <c r="J21" s="28"/>
    </row>
    <row r="22" spans="2:12" ht="14.45" customHeight="1" x14ac:dyDescent="0.2">
      <c r="B22" s="30"/>
      <c r="C22" s="35" t="s">
        <v>11</v>
      </c>
      <c r="E22" s="36">
        <f>SUM(E12:E21)</f>
        <v>0</v>
      </c>
      <c r="I22" s="36">
        <f>SUM(I12:I21)</f>
        <v>0</v>
      </c>
      <c r="J22" s="28"/>
    </row>
    <row r="23" spans="2:12" ht="14.45" customHeight="1" x14ac:dyDescent="0.2">
      <c r="B23" s="30"/>
      <c r="J23" s="28"/>
    </row>
    <row r="24" spans="2:12" ht="14.45" customHeight="1" x14ac:dyDescent="0.2">
      <c r="B24" s="30"/>
      <c r="J24" s="28"/>
    </row>
    <row r="25" spans="2:12" ht="14.45" customHeight="1" x14ac:dyDescent="0.2">
      <c r="B25" s="30"/>
      <c r="C25" s="2" t="s">
        <v>7</v>
      </c>
      <c r="E25" s="36">
        <f>SUM(I42:I168)</f>
        <v>0</v>
      </c>
      <c r="I25" s="2"/>
      <c r="J25" s="28"/>
    </row>
    <row r="26" spans="2:12" ht="14.45" customHeight="1" x14ac:dyDescent="0.2">
      <c r="B26" s="30"/>
      <c r="C26" s="2" t="s">
        <v>0</v>
      </c>
      <c r="D26" s="17"/>
      <c r="E26" s="37">
        <f>IF(E22=0,0,E25/E22)</f>
        <v>0</v>
      </c>
      <c r="I26" s="2"/>
      <c r="J26" s="28"/>
    </row>
    <row r="27" spans="2:12" ht="14.45" customHeight="1" x14ac:dyDescent="0.2">
      <c r="B27" s="30"/>
      <c r="C27" s="2" t="s">
        <v>3</v>
      </c>
      <c r="D27" s="17"/>
      <c r="E27" s="37">
        <f>IF(E22=0,0,I22/E22)</f>
        <v>0</v>
      </c>
      <c r="I27" s="2"/>
      <c r="J27" s="28"/>
    </row>
    <row r="28" spans="2:12" ht="14.45" customHeight="1" x14ac:dyDescent="0.2">
      <c r="B28" s="30"/>
      <c r="C28" s="2" t="s">
        <v>1</v>
      </c>
      <c r="E28" s="17">
        <f>IF(E27=0,0,IF(ROUND(10/6*E27,0)&gt;290,290,ROUND(10/6*E27,0)))</f>
        <v>0</v>
      </c>
      <c r="I28" s="2"/>
      <c r="J28" s="28"/>
    </row>
    <row r="29" spans="2:12" ht="14.45" customHeight="1" x14ac:dyDescent="0.2">
      <c r="B29" s="30"/>
      <c r="I29" s="2"/>
      <c r="J29" s="28"/>
    </row>
    <row r="30" spans="2:12" ht="14.45" customHeight="1" x14ac:dyDescent="0.2">
      <c r="B30" s="30"/>
      <c r="E30" s="38"/>
      <c r="G30" s="38" t="s">
        <v>15</v>
      </c>
      <c r="J30" s="28"/>
    </row>
    <row r="31" spans="2:12" ht="14.45" customHeight="1" x14ac:dyDescent="0.2">
      <c r="B31" s="30"/>
      <c r="C31" s="39" t="s">
        <v>14</v>
      </c>
      <c r="D31" s="17"/>
      <c r="E31" s="40">
        <f>IF(E28=0,0,ROUNDDOWN(E25/E28,0))</f>
        <v>0</v>
      </c>
      <c r="G31" s="39"/>
      <c r="I31" s="2"/>
      <c r="J31" s="28"/>
    </row>
    <row r="32" spans="2:12" ht="14.45" customHeight="1" x14ac:dyDescent="0.2">
      <c r="B32" s="30"/>
      <c r="C32" s="39" t="s">
        <v>19</v>
      </c>
      <c r="D32" s="36"/>
      <c r="E32" s="40">
        <f>E34-E33</f>
        <v>0</v>
      </c>
      <c r="G32" s="41">
        <f>G34-G33</f>
        <v>0</v>
      </c>
      <c r="J32" s="28"/>
    </row>
    <row r="33" spans="2:10" ht="14.45" customHeight="1" x14ac:dyDescent="0.2">
      <c r="B33" s="30"/>
      <c r="C33" s="42" t="s">
        <v>16</v>
      </c>
      <c r="D33" s="21"/>
      <c r="E33" s="38">
        <f>ROUNDDOWN(E25/290,0)</f>
        <v>0</v>
      </c>
      <c r="G33" s="43">
        <f>+E25/290</f>
        <v>0</v>
      </c>
      <c r="H33" s="2"/>
      <c r="J33" s="28"/>
    </row>
    <row r="34" spans="2:10" ht="14.45" customHeight="1" x14ac:dyDescent="0.2">
      <c r="B34" s="30"/>
      <c r="C34" s="42" t="s">
        <v>17</v>
      </c>
      <c r="D34" s="21"/>
      <c r="E34" s="38">
        <f>ROUNDDOWN(E25/260,0)</f>
        <v>0</v>
      </c>
      <c r="G34" s="43">
        <f>+E25/260</f>
        <v>0</v>
      </c>
      <c r="H34" s="2"/>
      <c r="J34" s="28"/>
    </row>
    <row r="35" spans="2:10" ht="14.45" customHeight="1" x14ac:dyDescent="0.2">
      <c r="B35" s="30"/>
      <c r="C35" s="42"/>
      <c r="D35" s="21"/>
      <c r="E35" s="38"/>
      <c r="G35" s="43"/>
      <c r="H35" s="2"/>
      <c r="J35" s="28"/>
    </row>
    <row r="36" spans="2:10" ht="14.45" customHeight="1" x14ac:dyDescent="0.2">
      <c r="B36" s="30"/>
      <c r="C36" s="44" t="s">
        <v>380</v>
      </c>
      <c r="J36" s="28"/>
    </row>
    <row r="37" spans="2:10" ht="14.45" customHeight="1" x14ac:dyDescent="0.2">
      <c r="B37" s="30"/>
      <c r="C37" s="44" t="s">
        <v>509</v>
      </c>
      <c r="J37" s="28"/>
    </row>
    <row r="38" spans="2:10" ht="14.45" customHeight="1" x14ac:dyDescent="0.2">
      <c r="B38" s="30"/>
      <c r="J38" s="28"/>
    </row>
    <row r="39" spans="2:10" ht="14.45" customHeight="1" x14ac:dyDescent="0.2">
      <c r="B39" s="30"/>
      <c r="C39" s="39"/>
      <c r="J39" s="28"/>
    </row>
    <row r="40" spans="2:10" ht="14.45" customHeight="1" x14ac:dyDescent="0.2">
      <c r="B40" s="30"/>
      <c r="C40" s="39" t="str">
        <f>IF(C12=0,"Naam gemeente",C12)</f>
        <v>Naam gemeente</v>
      </c>
      <c r="E40" s="2"/>
      <c r="J40" s="28"/>
    </row>
    <row r="41" spans="2:10" ht="14.45" customHeight="1" x14ac:dyDescent="0.2">
      <c r="B41" s="30"/>
      <c r="C41" s="21" t="s">
        <v>4</v>
      </c>
      <c r="D41" s="21"/>
      <c r="E41" s="38" t="s">
        <v>2</v>
      </c>
      <c r="F41" s="38"/>
      <c r="G41" s="38" t="s">
        <v>9</v>
      </c>
      <c r="H41" s="38"/>
      <c r="I41" s="38" t="s">
        <v>10</v>
      </c>
      <c r="J41" s="28"/>
    </row>
    <row r="42" spans="2:10" ht="14.45" customHeight="1" x14ac:dyDescent="0.2">
      <c r="B42" s="30"/>
      <c r="C42" s="9"/>
      <c r="E42" s="9"/>
      <c r="G42" s="9"/>
      <c r="I42" s="17">
        <f>ROUNDDOWN(G42*1.03,0)</f>
        <v>0</v>
      </c>
      <c r="J42" s="28"/>
    </row>
    <row r="43" spans="2:10" ht="14.45" customHeight="1" x14ac:dyDescent="0.2">
      <c r="B43" s="30"/>
      <c r="C43" s="9"/>
      <c r="E43" s="9"/>
      <c r="G43" s="9"/>
      <c r="I43" s="17">
        <f t="shared" ref="I43:I61" si="3">ROUNDDOWN(G43*1.03,0)</f>
        <v>0</v>
      </c>
      <c r="J43" s="28"/>
    </row>
    <row r="44" spans="2:10" ht="14.45" customHeight="1" x14ac:dyDescent="0.2">
      <c r="B44" s="30"/>
      <c r="C44" s="9"/>
      <c r="E44" s="9"/>
      <c r="G44" s="9"/>
      <c r="I44" s="17">
        <f t="shared" si="3"/>
        <v>0</v>
      </c>
      <c r="J44" s="28"/>
    </row>
    <row r="45" spans="2:10" ht="14.45" customHeight="1" x14ac:dyDescent="0.2">
      <c r="B45" s="30"/>
      <c r="C45" s="9"/>
      <c r="E45" s="9"/>
      <c r="G45" s="9"/>
      <c r="I45" s="17">
        <f t="shared" si="3"/>
        <v>0</v>
      </c>
      <c r="J45" s="28"/>
    </row>
    <row r="46" spans="2:10" ht="14.45" customHeight="1" x14ac:dyDescent="0.2">
      <c r="B46" s="30"/>
      <c r="C46" s="9"/>
      <c r="E46" s="9"/>
      <c r="G46" s="9"/>
      <c r="I46" s="17">
        <f t="shared" si="3"/>
        <v>0</v>
      </c>
      <c r="J46" s="28"/>
    </row>
    <row r="47" spans="2:10" ht="14.45" customHeight="1" x14ac:dyDescent="0.2">
      <c r="B47" s="30"/>
      <c r="C47" s="9"/>
      <c r="E47" s="9"/>
      <c r="G47" s="9"/>
      <c r="I47" s="17">
        <f t="shared" si="3"/>
        <v>0</v>
      </c>
      <c r="J47" s="28"/>
    </row>
    <row r="48" spans="2:10" ht="14.45" customHeight="1" x14ac:dyDescent="0.2">
      <c r="B48" s="30"/>
      <c r="C48" s="9"/>
      <c r="E48" s="9"/>
      <c r="G48" s="9"/>
      <c r="I48" s="17">
        <f t="shared" si="3"/>
        <v>0</v>
      </c>
      <c r="J48" s="28"/>
    </row>
    <row r="49" spans="2:10" ht="14.45" customHeight="1" x14ac:dyDescent="0.2">
      <c r="B49" s="30"/>
      <c r="C49" s="9"/>
      <c r="E49" s="9"/>
      <c r="G49" s="9"/>
      <c r="I49" s="17">
        <f t="shared" si="3"/>
        <v>0</v>
      </c>
      <c r="J49" s="28"/>
    </row>
    <row r="50" spans="2:10" ht="14.45" customHeight="1" x14ac:dyDescent="0.2">
      <c r="B50" s="30"/>
      <c r="C50" s="9"/>
      <c r="E50" s="9"/>
      <c r="G50" s="9"/>
      <c r="I50" s="17">
        <f t="shared" si="3"/>
        <v>0</v>
      </c>
      <c r="J50" s="28"/>
    </row>
    <row r="51" spans="2:10" ht="14.45" customHeight="1" x14ac:dyDescent="0.2">
      <c r="B51" s="30"/>
      <c r="C51" s="9"/>
      <c r="E51" s="9"/>
      <c r="G51" s="9"/>
      <c r="I51" s="17">
        <f t="shared" si="3"/>
        <v>0</v>
      </c>
      <c r="J51" s="28"/>
    </row>
    <row r="52" spans="2:10" ht="14.45" customHeight="1" x14ac:dyDescent="0.2">
      <c r="B52" s="30"/>
      <c r="C52" s="9"/>
      <c r="E52" s="9"/>
      <c r="G52" s="9"/>
      <c r="I52" s="17">
        <f t="shared" si="3"/>
        <v>0</v>
      </c>
      <c r="J52" s="28"/>
    </row>
    <row r="53" spans="2:10" ht="14.45" customHeight="1" x14ac:dyDescent="0.2">
      <c r="B53" s="30"/>
      <c r="C53" s="9"/>
      <c r="E53" s="9"/>
      <c r="G53" s="9"/>
      <c r="I53" s="17">
        <f t="shared" si="3"/>
        <v>0</v>
      </c>
      <c r="J53" s="28"/>
    </row>
    <row r="54" spans="2:10" ht="14.45" customHeight="1" x14ac:dyDescent="0.2">
      <c r="B54" s="30"/>
      <c r="C54" s="9"/>
      <c r="E54" s="9"/>
      <c r="G54" s="9"/>
      <c r="I54" s="17">
        <f t="shared" si="3"/>
        <v>0</v>
      </c>
      <c r="J54" s="28"/>
    </row>
    <row r="55" spans="2:10" ht="14.45" customHeight="1" x14ac:dyDescent="0.2">
      <c r="B55" s="30"/>
      <c r="C55" s="9"/>
      <c r="E55" s="9"/>
      <c r="G55" s="9"/>
      <c r="I55" s="17">
        <f t="shared" si="3"/>
        <v>0</v>
      </c>
      <c r="J55" s="28"/>
    </row>
    <row r="56" spans="2:10" ht="14.45" customHeight="1" x14ac:dyDescent="0.2">
      <c r="B56" s="30"/>
      <c r="C56" s="9"/>
      <c r="E56" s="9"/>
      <c r="G56" s="9"/>
      <c r="I56" s="17">
        <f t="shared" si="3"/>
        <v>0</v>
      </c>
      <c r="J56" s="28"/>
    </row>
    <row r="57" spans="2:10" ht="14.45" customHeight="1" x14ac:dyDescent="0.2">
      <c r="B57" s="30"/>
      <c r="C57" s="9"/>
      <c r="E57" s="9"/>
      <c r="G57" s="9"/>
      <c r="I57" s="17">
        <f t="shared" si="3"/>
        <v>0</v>
      </c>
      <c r="J57" s="28"/>
    </row>
    <row r="58" spans="2:10" ht="14.45" customHeight="1" x14ac:dyDescent="0.2">
      <c r="B58" s="30"/>
      <c r="C58" s="9"/>
      <c r="E58" s="9"/>
      <c r="G58" s="9"/>
      <c r="I58" s="17">
        <f t="shared" si="3"/>
        <v>0</v>
      </c>
      <c r="J58" s="28"/>
    </row>
    <row r="59" spans="2:10" ht="14.45" customHeight="1" x14ac:dyDescent="0.2">
      <c r="B59" s="30"/>
      <c r="C59" s="9"/>
      <c r="E59" s="9"/>
      <c r="G59" s="9"/>
      <c r="I59" s="17">
        <f t="shared" si="3"/>
        <v>0</v>
      </c>
      <c r="J59" s="28"/>
    </row>
    <row r="60" spans="2:10" ht="14.45" customHeight="1" x14ac:dyDescent="0.2">
      <c r="B60" s="30"/>
      <c r="C60" s="9"/>
      <c r="E60" s="9"/>
      <c r="G60" s="9"/>
      <c r="I60" s="17">
        <f t="shared" si="3"/>
        <v>0</v>
      </c>
      <c r="J60" s="28"/>
    </row>
    <row r="61" spans="2:10" ht="14.45" customHeight="1" x14ac:dyDescent="0.2">
      <c r="B61" s="30"/>
      <c r="C61" s="9"/>
      <c r="E61" s="9"/>
      <c r="G61" s="9"/>
      <c r="I61" s="17">
        <f t="shared" si="3"/>
        <v>0</v>
      </c>
      <c r="J61" s="28"/>
    </row>
    <row r="62" spans="2:10" ht="14.45" customHeight="1" x14ac:dyDescent="0.2">
      <c r="B62" s="45"/>
      <c r="C62" s="46"/>
      <c r="D62" s="46"/>
      <c r="E62" s="47"/>
      <c r="F62" s="47"/>
      <c r="G62" s="47"/>
      <c r="H62" s="47"/>
      <c r="I62" s="47"/>
      <c r="J62" s="48"/>
    </row>
    <row r="63" spans="2:10" ht="14.45" customHeight="1" x14ac:dyDescent="0.2">
      <c r="B63" s="22"/>
      <c r="C63" s="24"/>
      <c r="D63" s="24"/>
      <c r="E63" s="25"/>
      <c r="F63" s="25"/>
      <c r="G63" s="25"/>
      <c r="H63" s="25"/>
      <c r="I63" s="25"/>
      <c r="J63" s="26"/>
    </row>
    <row r="64" spans="2:10" ht="14.45" customHeight="1" x14ac:dyDescent="0.2">
      <c r="B64" s="30"/>
      <c r="C64" s="51" t="str">
        <f>IF(C13=0,"Naam gemeente",C13)</f>
        <v>Naam gemeente</v>
      </c>
      <c r="D64" s="49"/>
      <c r="E64" s="52"/>
      <c r="F64" s="50"/>
      <c r="G64" s="50"/>
      <c r="H64" s="50"/>
      <c r="I64" s="50"/>
      <c r="J64" s="28"/>
    </row>
    <row r="65" spans="2:10" ht="14.45" customHeight="1" x14ac:dyDescent="0.2">
      <c r="B65" s="30"/>
      <c r="C65" s="53" t="s">
        <v>4</v>
      </c>
      <c r="D65" s="53"/>
      <c r="E65" s="54" t="s">
        <v>2</v>
      </c>
      <c r="F65" s="54"/>
      <c r="G65" s="54" t="s">
        <v>9</v>
      </c>
      <c r="H65" s="54"/>
      <c r="I65" s="54" t="s">
        <v>10</v>
      </c>
      <c r="J65" s="28"/>
    </row>
    <row r="66" spans="2:10" ht="14.45" customHeight="1" x14ac:dyDescent="0.2">
      <c r="B66" s="30"/>
      <c r="C66" s="9"/>
      <c r="D66" s="49"/>
      <c r="E66" s="9"/>
      <c r="F66" s="50"/>
      <c r="G66" s="9"/>
      <c r="H66" s="50"/>
      <c r="I66" s="50">
        <f>ROUNDDOWN(G66*1.03,0)</f>
        <v>0</v>
      </c>
      <c r="J66" s="28"/>
    </row>
    <row r="67" spans="2:10" ht="14.45" customHeight="1" x14ac:dyDescent="0.2">
      <c r="B67" s="30"/>
      <c r="C67" s="9"/>
      <c r="D67" s="49"/>
      <c r="E67" s="9"/>
      <c r="F67" s="50"/>
      <c r="G67" s="9"/>
      <c r="H67" s="50"/>
      <c r="I67" s="50">
        <f t="shared" ref="I67:I75" si="4">ROUNDDOWN(G67*1.03,0)</f>
        <v>0</v>
      </c>
      <c r="J67" s="28"/>
    </row>
    <row r="68" spans="2:10" ht="14.45" customHeight="1" x14ac:dyDescent="0.2">
      <c r="B68" s="30"/>
      <c r="C68" s="9"/>
      <c r="D68" s="49"/>
      <c r="E68" s="9"/>
      <c r="F68" s="50"/>
      <c r="G68" s="9"/>
      <c r="H68" s="50"/>
      <c r="I68" s="50">
        <f t="shared" si="4"/>
        <v>0</v>
      </c>
      <c r="J68" s="28"/>
    </row>
    <row r="69" spans="2:10" ht="14.45" customHeight="1" x14ac:dyDescent="0.2">
      <c r="B69" s="30"/>
      <c r="C69" s="9"/>
      <c r="D69" s="49"/>
      <c r="E69" s="9"/>
      <c r="F69" s="50"/>
      <c r="G69" s="9"/>
      <c r="H69" s="50"/>
      <c r="I69" s="50">
        <f t="shared" si="4"/>
        <v>0</v>
      </c>
      <c r="J69" s="28"/>
    </row>
    <row r="70" spans="2:10" ht="14.45" customHeight="1" x14ac:dyDescent="0.2">
      <c r="B70" s="30"/>
      <c r="C70" s="9"/>
      <c r="D70" s="49"/>
      <c r="E70" s="9"/>
      <c r="F70" s="50"/>
      <c r="G70" s="9"/>
      <c r="H70" s="50"/>
      <c r="I70" s="50">
        <f t="shared" si="4"/>
        <v>0</v>
      </c>
      <c r="J70" s="28"/>
    </row>
    <row r="71" spans="2:10" ht="14.45" customHeight="1" x14ac:dyDescent="0.2">
      <c r="B71" s="30"/>
      <c r="C71" s="9"/>
      <c r="D71" s="49"/>
      <c r="E71" s="9"/>
      <c r="F71" s="50"/>
      <c r="G71" s="9"/>
      <c r="H71" s="50"/>
      <c r="I71" s="50">
        <f t="shared" si="4"/>
        <v>0</v>
      </c>
      <c r="J71" s="28"/>
    </row>
    <row r="72" spans="2:10" ht="14.45" customHeight="1" x14ac:dyDescent="0.2">
      <c r="B72" s="30"/>
      <c r="C72" s="9"/>
      <c r="D72" s="49"/>
      <c r="E72" s="9"/>
      <c r="F72" s="50"/>
      <c r="G72" s="9"/>
      <c r="H72" s="50"/>
      <c r="I72" s="50">
        <f t="shared" si="4"/>
        <v>0</v>
      </c>
      <c r="J72" s="28"/>
    </row>
    <row r="73" spans="2:10" ht="14.45" customHeight="1" x14ac:dyDescent="0.2">
      <c r="B73" s="30"/>
      <c r="C73" s="9"/>
      <c r="D73" s="49"/>
      <c r="E73" s="9"/>
      <c r="F73" s="50"/>
      <c r="G73" s="9"/>
      <c r="H73" s="50"/>
      <c r="I73" s="50">
        <f t="shared" si="4"/>
        <v>0</v>
      </c>
      <c r="J73" s="28"/>
    </row>
    <row r="74" spans="2:10" ht="14.45" customHeight="1" x14ac:dyDescent="0.2">
      <c r="B74" s="30"/>
      <c r="C74" s="9"/>
      <c r="D74" s="49"/>
      <c r="E74" s="9"/>
      <c r="F74" s="50"/>
      <c r="G74" s="9"/>
      <c r="H74" s="50"/>
      <c r="I74" s="50">
        <f t="shared" si="4"/>
        <v>0</v>
      </c>
      <c r="J74" s="28"/>
    </row>
    <row r="75" spans="2:10" ht="14.45" customHeight="1" x14ac:dyDescent="0.2">
      <c r="B75" s="30"/>
      <c r="C75" s="9"/>
      <c r="D75" s="49"/>
      <c r="E75" s="9"/>
      <c r="F75" s="50"/>
      <c r="G75" s="9"/>
      <c r="H75" s="50"/>
      <c r="I75" s="50">
        <f t="shared" si="4"/>
        <v>0</v>
      </c>
      <c r="J75" s="28"/>
    </row>
    <row r="76" spans="2:10" ht="14.45" customHeight="1" x14ac:dyDescent="0.2">
      <c r="B76" s="30"/>
      <c r="C76" s="50"/>
      <c r="D76" s="49"/>
      <c r="E76" s="50"/>
      <c r="F76" s="50"/>
      <c r="G76" s="50"/>
      <c r="H76" s="50"/>
      <c r="I76" s="50"/>
      <c r="J76" s="28"/>
    </row>
    <row r="77" spans="2:10" ht="14.45" customHeight="1" x14ac:dyDescent="0.2">
      <c r="B77" s="30"/>
      <c r="C77" s="51" t="str">
        <f>IF(C14=0,"Naam gemeente",C14)</f>
        <v>Naam gemeente</v>
      </c>
      <c r="D77" s="49"/>
      <c r="E77" s="50"/>
      <c r="F77" s="50"/>
      <c r="G77" s="50"/>
      <c r="H77" s="50"/>
      <c r="I77" s="50"/>
      <c r="J77" s="28"/>
    </row>
    <row r="78" spans="2:10" ht="14.45" customHeight="1" x14ac:dyDescent="0.2">
      <c r="B78" s="30"/>
      <c r="C78" s="53" t="s">
        <v>4</v>
      </c>
      <c r="D78" s="53"/>
      <c r="E78" s="54" t="s">
        <v>2</v>
      </c>
      <c r="F78" s="54"/>
      <c r="G78" s="54" t="s">
        <v>9</v>
      </c>
      <c r="H78" s="54"/>
      <c r="I78" s="54" t="s">
        <v>10</v>
      </c>
      <c r="J78" s="28"/>
    </row>
    <row r="79" spans="2:10" ht="14.45" customHeight="1" x14ac:dyDescent="0.2">
      <c r="B79" s="30"/>
      <c r="C79" s="9"/>
      <c r="D79" s="49"/>
      <c r="E79" s="9"/>
      <c r="F79" s="50"/>
      <c r="G79" s="9"/>
      <c r="H79" s="50"/>
      <c r="I79" s="50">
        <f>ROUNDDOWN(G79*1.03,0)</f>
        <v>0</v>
      </c>
      <c r="J79" s="28"/>
    </row>
    <row r="80" spans="2:10" ht="14.45" customHeight="1" x14ac:dyDescent="0.2">
      <c r="B80" s="30"/>
      <c r="C80" s="9"/>
      <c r="D80" s="49"/>
      <c r="E80" s="9"/>
      <c r="F80" s="50"/>
      <c r="G80" s="9"/>
      <c r="H80" s="50"/>
      <c r="I80" s="50">
        <f t="shared" ref="I80:I88" si="5">ROUNDDOWN(G80*1.03,0)</f>
        <v>0</v>
      </c>
      <c r="J80" s="28"/>
    </row>
    <row r="81" spans="2:10" ht="14.45" customHeight="1" x14ac:dyDescent="0.2">
      <c r="B81" s="30"/>
      <c r="C81" s="9"/>
      <c r="D81" s="49"/>
      <c r="E81" s="9"/>
      <c r="F81" s="50"/>
      <c r="G81" s="9"/>
      <c r="H81" s="50"/>
      <c r="I81" s="50">
        <f t="shared" si="5"/>
        <v>0</v>
      </c>
      <c r="J81" s="28"/>
    </row>
    <row r="82" spans="2:10" ht="14.45" customHeight="1" x14ac:dyDescent="0.2">
      <c r="B82" s="30"/>
      <c r="C82" s="9"/>
      <c r="D82" s="49"/>
      <c r="E82" s="9"/>
      <c r="F82" s="50"/>
      <c r="G82" s="9"/>
      <c r="H82" s="50"/>
      <c r="I82" s="50">
        <f t="shared" si="5"/>
        <v>0</v>
      </c>
      <c r="J82" s="28"/>
    </row>
    <row r="83" spans="2:10" ht="14.45" customHeight="1" x14ac:dyDescent="0.2">
      <c r="B83" s="30"/>
      <c r="C83" s="9"/>
      <c r="D83" s="49"/>
      <c r="E83" s="9"/>
      <c r="F83" s="50"/>
      <c r="G83" s="9"/>
      <c r="H83" s="50"/>
      <c r="I83" s="50">
        <f t="shared" si="5"/>
        <v>0</v>
      </c>
      <c r="J83" s="28"/>
    </row>
    <row r="84" spans="2:10" ht="14.45" customHeight="1" x14ac:dyDescent="0.2">
      <c r="B84" s="30"/>
      <c r="C84" s="9"/>
      <c r="D84" s="49"/>
      <c r="E84" s="9"/>
      <c r="F84" s="50"/>
      <c r="G84" s="9"/>
      <c r="H84" s="50"/>
      <c r="I84" s="50">
        <f t="shared" si="5"/>
        <v>0</v>
      </c>
      <c r="J84" s="28"/>
    </row>
    <row r="85" spans="2:10" ht="14.45" customHeight="1" x14ac:dyDescent="0.2">
      <c r="B85" s="30"/>
      <c r="C85" s="9"/>
      <c r="D85" s="49"/>
      <c r="E85" s="9"/>
      <c r="F85" s="50"/>
      <c r="G85" s="9"/>
      <c r="H85" s="50"/>
      <c r="I85" s="50">
        <f t="shared" si="5"/>
        <v>0</v>
      </c>
      <c r="J85" s="28"/>
    </row>
    <row r="86" spans="2:10" ht="14.45" customHeight="1" x14ac:dyDescent="0.2">
      <c r="B86" s="30"/>
      <c r="C86" s="9"/>
      <c r="D86" s="49"/>
      <c r="E86" s="9"/>
      <c r="F86" s="50"/>
      <c r="G86" s="9"/>
      <c r="H86" s="50"/>
      <c r="I86" s="50">
        <f t="shared" si="5"/>
        <v>0</v>
      </c>
      <c r="J86" s="28"/>
    </row>
    <row r="87" spans="2:10" ht="14.45" customHeight="1" x14ac:dyDescent="0.2">
      <c r="B87" s="30"/>
      <c r="C87" s="9"/>
      <c r="D87" s="49"/>
      <c r="E87" s="9"/>
      <c r="F87" s="50"/>
      <c r="G87" s="9"/>
      <c r="H87" s="50"/>
      <c r="I87" s="50">
        <f t="shared" si="5"/>
        <v>0</v>
      </c>
      <c r="J87" s="28"/>
    </row>
    <row r="88" spans="2:10" ht="14.45" customHeight="1" x14ac:dyDescent="0.2">
      <c r="B88" s="30"/>
      <c r="C88" s="9"/>
      <c r="D88" s="49"/>
      <c r="E88" s="9"/>
      <c r="F88" s="50"/>
      <c r="G88" s="9"/>
      <c r="H88" s="50"/>
      <c r="I88" s="50">
        <f t="shared" si="5"/>
        <v>0</v>
      </c>
      <c r="J88" s="28"/>
    </row>
    <row r="89" spans="2:10" ht="14.45" customHeight="1" x14ac:dyDescent="0.2">
      <c r="B89" s="30"/>
      <c r="C89" s="49"/>
      <c r="D89" s="49"/>
      <c r="E89" s="55"/>
      <c r="F89" s="50"/>
      <c r="G89" s="55"/>
      <c r="H89" s="50"/>
      <c r="I89" s="50"/>
      <c r="J89" s="28"/>
    </row>
    <row r="90" spans="2:10" ht="14.45" customHeight="1" x14ac:dyDescent="0.2">
      <c r="B90" s="30"/>
      <c r="C90" s="51" t="str">
        <f>IF(C15=0,"Naam gemeente",C15)</f>
        <v>Naam gemeente</v>
      </c>
      <c r="D90" s="49"/>
      <c r="E90" s="52"/>
      <c r="F90" s="50"/>
      <c r="G90" s="50"/>
      <c r="H90" s="50"/>
      <c r="I90" s="50"/>
      <c r="J90" s="28"/>
    </row>
    <row r="91" spans="2:10" ht="14.45" customHeight="1" x14ac:dyDescent="0.2">
      <c r="B91" s="30"/>
      <c r="C91" s="53" t="s">
        <v>4</v>
      </c>
      <c r="D91" s="53"/>
      <c r="E91" s="54" t="s">
        <v>2</v>
      </c>
      <c r="F91" s="54"/>
      <c r="G91" s="54" t="s">
        <v>9</v>
      </c>
      <c r="H91" s="54"/>
      <c r="I91" s="54" t="s">
        <v>10</v>
      </c>
      <c r="J91" s="28"/>
    </row>
    <row r="92" spans="2:10" ht="14.45" customHeight="1" x14ac:dyDescent="0.2">
      <c r="B92" s="30"/>
      <c r="C92" s="9"/>
      <c r="D92" s="49"/>
      <c r="E92" s="9"/>
      <c r="F92" s="50"/>
      <c r="G92" s="9"/>
      <c r="H92" s="50"/>
      <c r="I92" s="50">
        <f>ROUNDDOWN(G92*1.03,0)</f>
        <v>0</v>
      </c>
      <c r="J92" s="28"/>
    </row>
    <row r="93" spans="2:10" ht="14.45" customHeight="1" x14ac:dyDescent="0.2">
      <c r="B93" s="30"/>
      <c r="C93" s="9"/>
      <c r="D93" s="49"/>
      <c r="E93" s="9"/>
      <c r="F93" s="50"/>
      <c r="G93" s="9"/>
      <c r="H93" s="50"/>
      <c r="I93" s="50">
        <f t="shared" ref="I93:I101" si="6">ROUNDDOWN(G93*1.03,0)</f>
        <v>0</v>
      </c>
      <c r="J93" s="28"/>
    </row>
    <row r="94" spans="2:10" ht="14.45" customHeight="1" x14ac:dyDescent="0.2">
      <c r="B94" s="30"/>
      <c r="C94" s="9"/>
      <c r="D94" s="49"/>
      <c r="E94" s="9"/>
      <c r="F94" s="50"/>
      <c r="G94" s="9"/>
      <c r="H94" s="50"/>
      <c r="I94" s="50">
        <f t="shared" si="6"/>
        <v>0</v>
      </c>
      <c r="J94" s="28"/>
    </row>
    <row r="95" spans="2:10" ht="14.45" customHeight="1" x14ac:dyDescent="0.2">
      <c r="B95" s="30"/>
      <c r="C95" s="9"/>
      <c r="D95" s="49"/>
      <c r="E95" s="9"/>
      <c r="F95" s="50"/>
      <c r="G95" s="9"/>
      <c r="H95" s="50"/>
      <c r="I95" s="50">
        <f t="shared" si="6"/>
        <v>0</v>
      </c>
      <c r="J95" s="28"/>
    </row>
    <row r="96" spans="2:10" ht="14.45" customHeight="1" x14ac:dyDescent="0.2">
      <c r="B96" s="30"/>
      <c r="C96" s="9"/>
      <c r="D96" s="49"/>
      <c r="E96" s="9"/>
      <c r="F96" s="50"/>
      <c r="G96" s="9"/>
      <c r="H96" s="50"/>
      <c r="I96" s="50">
        <f t="shared" si="6"/>
        <v>0</v>
      </c>
      <c r="J96" s="28"/>
    </row>
    <row r="97" spans="2:10" ht="14.45" customHeight="1" x14ac:dyDescent="0.2">
      <c r="B97" s="30"/>
      <c r="C97" s="9"/>
      <c r="D97" s="49"/>
      <c r="E97" s="9"/>
      <c r="F97" s="50"/>
      <c r="G97" s="9"/>
      <c r="H97" s="50"/>
      <c r="I97" s="50">
        <f t="shared" si="6"/>
        <v>0</v>
      </c>
      <c r="J97" s="28"/>
    </row>
    <row r="98" spans="2:10" ht="14.45" customHeight="1" x14ac:dyDescent="0.2">
      <c r="B98" s="30"/>
      <c r="C98" s="9"/>
      <c r="D98" s="49"/>
      <c r="E98" s="9"/>
      <c r="F98" s="50"/>
      <c r="G98" s="9"/>
      <c r="H98" s="50"/>
      <c r="I98" s="50">
        <f t="shared" si="6"/>
        <v>0</v>
      </c>
      <c r="J98" s="28"/>
    </row>
    <row r="99" spans="2:10" ht="14.45" customHeight="1" x14ac:dyDescent="0.2">
      <c r="B99" s="30"/>
      <c r="C99" s="9"/>
      <c r="D99" s="49"/>
      <c r="E99" s="9"/>
      <c r="F99" s="50"/>
      <c r="G99" s="9"/>
      <c r="H99" s="50"/>
      <c r="I99" s="50">
        <f t="shared" si="6"/>
        <v>0</v>
      </c>
      <c r="J99" s="28"/>
    </row>
    <row r="100" spans="2:10" ht="14.45" customHeight="1" x14ac:dyDescent="0.2">
      <c r="B100" s="30"/>
      <c r="C100" s="9"/>
      <c r="D100" s="49"/>
      <c r="E100" s="9"/>
      <c r="F100" s="50"/>
      <c r="G100" s="9"/>
      <c r="H100" s="50"/>
      <c r="I100" s="50">
        <f t="shared" si="6"/>
        <v>0</v>
      </c>
      <c r="J100" s="28"/>
    </row>
    <row r="101" spans="2:10" ht="14.45" customHeight="1" x14ac:dyDescent="0.2">
      <c r="B101" s="30"/>
      <c r="C101" s="9"/>
      <c r="D101" s="49"/>
      <c r="E101" s="9"/>
      <c r="F101" s="50"/>
      <c r="G101" s="9"/>
      <c r="H101" s="50"/>
      <c r="I101" s="50">
        <f t="shared" si="6"/>
        <v>0</v>
      </c>
      <c r="J101" s="28"/>
    </row>
    <row r="102" spans="2:10" ht="14.45" customHeight="1" x14ac:dyDescent="0.2">
      <c r="B102" s="30"/>
      <c r="C102" s="49"/>
      <c r="D102" s="49"/>
      <c r="E102" s="50"/>
      <c r="F102" s="50"/>
      <c r="G102" s="50"/>
      <c r="H102" s="50"/>
      <c r="I102" s="50"/>
      <c r="J102" s="28"/>
    </row>
    <row r="103" spans="2:10" ht="14.45" customHeight="1" x14ac:dyDescent="0.2">
      <c r="B103" s="30"/>
      <c r="C103" s="51" t="str">
        <f>IF(C16=0,"Naam gemeente",C16)</f>
        <v>Naam gemeente</v>
      </c>
      <c r="D103" s="49"/>
      <c r="E103" s="52"/>
      <c r="F103" s="50"/>
      <c r="G103" s="50"/>
      <c r="H103" s="50"/>
      <c r="I103" s="50"/>
      <c r="J103" s="28"/>
    </row>
    <row r="104" spans="2:10" ht="14.45" customHeight="1" x14ac:dyDescent="0.2">
      <c r="B104" s="30"/>
      <c r="C104" s="53" t="s">
        <v>4</v>
      </c>
      <c r="D104" s="53"/>
      <c r="E104" s="54" t="s">
        <v>2</v>
      </c>
      <c r="F104" s="54"/>
      <c r="G104" s="54" t="s">
        <v>9</v>
      </c>
      <c r="H104" s="54"/>
      <c r="I104" s="54" t="s">
        <v>10</v>
      </c>
      <c r="J104" s="28"/>
    </row>
    <row r="105" spans="2:10" ht="14.45" customHeight="1" x14ac:dyDescent="0.2">
      <c r="B105" s="30"/>
      <c r="C105" s="9"/>
      <c r="D105" s="49"/>
      <c r="E105" s="9"/>
      <c r="F105" s="50"/>
      <c r="G105" s="9"/>
      <c r="H105" s="50"/>
      <c r="I105" s="50">
        <f>ROUNDDOWN(G105*1.03,0)</f>
        <v>0</v>
      </c>
      <c r="J105" s="28"/>
    </row>
    <row r="106" spans="2:10" ht="14.45" customHeight="1" x14ac:dyDescent="0.2">
      <c r="B106" s="30"/>
      <c r="C106" s="9"/>
      <c r="D106" s="49"/>
      <c r="E106" s="9"/>
      <c r="F106" s="50"/>
      <c r="G106" s="9"/>
      <c r="H106" s="50"/>
      <c r="I106" s="50">
        <f t="shared" ref="I106:I114" si="7">ROUNDDOWN(G106*1.03,0)</f>
        <v>0</v>
      </c>
      <c r="J106" s="28"/>
    </row>
    <row r="107" spans="2:10" ht="14.45" customHeight="1" x14ac:dyDescent="0.2">
      <c r="B107" s="30"/>
      <c r="C107" s="9"/>
      <c r="D107" s="49"/>
      <c r="E107" s="9"/>
      <c r="F107" s="50"/>
      <c r="G107" s="9"/>
      <c r="H107" s="50"/>
      <c r="I107" s="50">
        <f t="shared" si="7"/>
        <v>0</v>
      </c>
      <c r="J107" s="28"/>
    </row>
    <row r="108" spans="2:10" ht="14.45" customHeight="1" x14ac:dyDescent="0.2">
      <c r="B108" s="30"/>
      <c r="C108" s="9"/>
      <c r="D108" s="49"/>
      <c r="E108" s="9"/>
      <c r="F108" s="50"/>
      <c r="G108" s="9"/>
      <c r="H108" s="50"/>
      <c r="I108" s="50">
        <f t="shared" si="7"/>
        <v>0</v>
      </c>
      <c r="J108" s="28"/>
    </row>
    <row r="109" spans="2:10" ht="14.45" customHeight="1" x14ac:dyDescent="0.2">
      <c r="B109" s="30"/>
      <c r="C109" s="9"/>
      <c r="D109" s="49"/>
      <c r="E109" s="9"/>
      <c r="F109" s="50"/>
      <c r="G109" s="9"/>
      <c r="H109" s="50"/>
      <c r="I109" s="50">
        <f t="shared" si="7"/>
        <v>0</v>
      </c>
      <c r="J109" s="28"/>
    </row>
    <row r="110" spans="2:10" ht="14.45" customHeight="1" x14ac:dyDescent="0.2">
      <c r="B110" s="30"/>
      <c r="C110" s="9"/>
      <c r="D110" s="49"/>
      <c r="E110" s="9"/>
      <c r="F110" s="50"/>
      <c r="G110" s="9"/>
      <c r="H110" s="50"/>
      <c r="I110" s="50">
        <f t="shared" si="7"/>
        <v>0</v>
      </c>
      <c r="J110" s="28"/>
    </row>
    <row r="111" spans="2:10" ht="14.45" customHeight="1" x14ac:dyDescent="0.2">
      <c r="B111" s="30"/>
      <c r="C111" s="9"/>
      <c r="D111" s="49"/>
      <c r="E111" s="9"/>
      <c r="F111" s="50"/>
      <c r="G111" s="9"/>
      <c r="H111" s="50"/>
      <c r="I111" s="50">
        <f t="shared" si="7"/>
        <v>0</v>
      </c>
      <c r="J111" s="28"/>
    </row>
    <row r="112" spans="2:10" ht="14.45" customHeight="1" x14ac:dyDescent="0.2">
      <c r="B112" s="30"/>
      <c r="C112" s="9"/>
      <c r="D112" s="49"/>
      <c r="E112" s="9"/>
      <c r="F112" s="50"/>
      <c r="G112" s="9"/>
      <c r="H112" s="50"/>
      <c r="I112" s="50">
        <f t="shared" si="7"/>
        <v>0</v>
      </c>
      <c r="J112" s="28"/>
    </row>
    <row r="113" spans="2:10" ht="14.45" customHeight="1" x14ac:dyDescent="0.2">
      <c r="B113" s="30"/>
      <c r="C113" s="9"/>
      <c r="D113" s="49"/>
      <c r="E113" s="9"/>
      <c r="F113" s="50"/>
      <c r="G113" s="9"/>
      <c r="H113" s="50"/>
      <c r="I113" s="50">
        <f t="shared" si="7"/>
        <v>0</v>
      </c>
      <c r="J113" s="28"/>
    </row>
    <row r="114" spans="2:10" ht="14.45" customHeight="1" x14ac:dyDescent="0.2">
      <c r="B114" s="30"/>
      <c r="C114" s="9"/>
      <c r="D114" s="49"/>
      <c r="E114" s="9"/>
      <c r="F114" s="50"/>
      <c r="G114" s="9"/>
      <c r="H114" s="50"/>
      <c r="I114" s="50">
        <f t="shared" si="7"/>
        <v>0</v>
      </c>
      <c r="J114" s="28"/>
    </row>
    <row r="115" spans="2:10" ht="14.45" customHeight="1" x14ac:dyDescent="0.2">
      <c r="B115" s="30"/>
      <c r="C115" s="49"/>
      <c r="D115" s="49"/>
      <c r="E115" s="50"/>
      <c r="F115" s="50"/>
      <c r="G115" s="50"/>
      <c r="H115" s="50"/>
      <c r="I115" s="50"/>
      <c r="J115" s="28"/>
    </row>
    <row r="116" spans="2:10" ht="14.45" customHeight="1" x14ac:dyDescent="0.2">
      <c r="B116" s="30"/>
      <c r="C116" s="51" t="str">
        <f>IF(C17=0,"Naam gemeente",C17)</f>
        <v>Naam gemeente</v>
      </c>
      <c r="D116" s="49"/>
      <c r="E116" s="52"/>
      <c r="F116" s="50"/>
      <c r="G116" s="50"/>
      <c r="H116" s="50"/>
      <c r="I116" s="50"/>
      <c r="J116" s="28"/>
    </row>
    <row r="117" spans="2:10" ht="14.45" customHeight="1" x14ac:dyDescent="0.2">
      <c r="B117" s="30"/>
      <c r="C117" s="53" t="s">
        <v>4</v>
      </c>
      <c r="D117" s="53"/>
      <c r="E117" s="54" t="s">
        <v>2</v>
      </c>
      <c r="F117" s="54"/>
      <c r="G117" s="54" t="s">
        <v>9</v>
      </c>
      <c r="H117" s="54"/>
      <c r="I117" s="54" t="s">
        <v>10</v>
      </c>
      <c r="J117" s="28"/>
    </row>
    <row r="118" spans="2:10" ht="14.45" customHeight="1" x14ac:dyDescent="0.2">
      <c r="B118" s="30"/>
      <c r="C118" s="9"/>
      <c r="D118" s="49"/>
      <c r="E118" s="9"/>
      <c r="F118" s="50"/>
      <c r="G118" s="9"/>
      <c r="H118" s="50"/>
      <c r="I118" s="50">
        <f>ROUNDDOWN(G118*1.03,0)</f>
        <v>0</v>
      </c>
      <c r="J118" s="28"/>
    </row>
    <row r="119" spans="2:10" ht="14.45" customHeight="1" x14ac:dyDescent="0.2">
      <c r="B119" s="30"/>
      <c r="C119" s="9"/>
      <c r="D119" s="49"/>
      <c r="E119" s="9"/>
      <c r="F119" s="50"/>
      <c r="G119" s="9"/>
      <c r="H119" s="50"/>
      <c r="I119" s="50">
        <f t="shared" ref="I119:I127" si="8">ROUNDDOWN(G119*1.03,0)</f>
        <v>0</v>
      </c>
      <c r="J119" s="28"/>
    </row>
    <row r="120" spans="2:10" ht="14.45" customHeight="1" x14ac:dyDescent="0.2">
      <c r="B120" s="30"/>
      <c r="C120" s="9"/>
      <c r="D120" s="49"/>
      <c r="E120" s="9"/>
      <c r="F120" s="50"/>
      <c r="G120" s="9"/>
      <c r="H120" s="50"/>
      <c r="I120" s="50">
        <f t="shared" si="8"/>
        <v>0</v>
      </c>
      <c r="J120" s="28"/>
    </row>
    <row r="121" spans="2:10" ht="14.45" customHeight="1" x14ac:dyDescent="0.2">
      <c r="B121" s="30"/>
      <c r="C121" s="9"/>
      <c r="D121" s="49"/>
      <c r="E121" s="9"/>
      <c r="F121" s="50"/>
      <c r="G121" s="9"/>
      <c r="H121" s="50"/>
      <c r="I121" s="50">
        <f t="shared" si="8"/>
        <v>0</v>
      </c>
      <c r="J121" s="28"/>
    </row>
    <row r="122" spans="2:10" ht="14.45" customHeight="1" x14ac:dyDescent="0.2">
      <c r="B122" s="30"/>
      <c r="C122" s="9"/>
      <c r="D122" s="49"/>
      <c r="E122" s="9"/>
      <c r="F122" s="50"/>
      <c r="G122" s="9"/>
      <c r="H122" s="50"/>
      <c r="I122" s="50">
        <f t="shared" si="8"/>
        <v>0</v>
      </c>
      <c r="J122" s="28"/>
    </row>
    <row r="123" spans="2:10" ht="14.45" customHeight="1" x14ac:dyDescent="0.2">
      <c r="B123" s="30"/>
      <c r="C123" s="9"/>
      <c r="D123" s="49"/>
      <c r="E123" s="9"/>
      <c r="F123" s="50"/>
      <c r="G123" s="9"/>
      <c r="H123" s="50"/>
      <c r="I123" s="50">
        <f t="shared" si="8"/>
        <v>0</v>
      </c>
      <c r="J123" s="28"/>
    </row>
    <row r="124" spans="2:10" ht="14.45" customHeight="1" x14ac:dyDescent="0.2">
      <c r="B124" s="30"/>
      <c r="C124" s="9"/>
      <c r="D124" s="49"/>
      <c r="E124" s="9"/>
      <c r="F124" s="50"/>
      <c r="G124" s="9"/>
      <c r="H124" s="50"/>
      <c r="I124" s="50">
        <f t="shared" si="8"/>
        <v>0</v>
      </c>
      <c r="J124" s="28"/>
    </row>
    <row r="125" spans="2:10" ht="14.45" customHeight="1" x14ac:dyDescent="0.2">
      <c r="B125" s="30"/>
      <c r="C125" s="9"/>
      <c r="D125" s="49"/>
      <c r="E125" s="9"/>
      <c r="F125" s="50"/>
      <c r="G125" s="9"/>
      <c r="H125" s="50"/>
      <c r="I125" s="50">
        <f t="shared" si="8"/>
        <v>0</v>
      </c>
      <c r="J125" s="28"/>
    </row>
    <row r="126" spans="2:10" ht="14.45" customHeight="1" x14ac:dyDescent="0.2">
      <c r="B126" s="30"/>
      <c r="C126" s="9"/>
      <c r="D126" s="49"/>
      <c r="E126" s="9"/>
      <c r="F126" s="50"/>
      <c r="G126" s="9"/>
      <c r="H126" s="50"/>
      <c r="I126" s="50">
        <f t="shared" si="8"/>
        <v>0</v>
      </c>
      <c r="J126" s="28"/>
    </row>
    <row r="127" spans="2:10" ht="14.45" customHeight="1" x14ac:dyDescent="0.2">
      <c r="B127" s="30"/>
      <c r="C127" s="9"/>
      <c r="D127" s="49"/>
      <c r="E127" s="9"/>
      <c r="F127" s="50"/>
      <c r="G127" s="9"/>
      <c r="H127" s="50"/>
      <c r="I127" s="50">
        <f t="shared" si="8"/>
        <v>0</v>
      </c>
      <c r="J127" s="28"/>
    </row>
    <row r="128" spans="2:10" ht="14.45" customHeight="1" x14ac:dyDescent="0.2">
      <c r="B128" s="30"/>
      <c r="C128" s="49"/>
      <c r="D128" s="49"/>
      <c r="E128" s="50"/>
      <c r="F128" s="50"/>
      <c r="G128" s="50"/>
      <c r="H128" s="50"/>
      <c r="I128" s="50"/>
      <c r="J128" s="28"/>
    </row>
    <row r="129" spans="2:10" ht="14.45" customHeight="1" x14ac:dyDescent="0.2">
      <c r="B129" s="45"/>
      <c r="C129" s="46"/>
      <c r="D129" s="46"/>
      <c r="E129" s="47"/>
      <c r="F129" s="47"/>
      <c r="G129" s="47"/>
      <c r="H129" s="47"/>
      <c r="I129" s="47"/>
      <c r="J129" s="48"/>
    </row>
    <row r="130" spans="2:10" ht="14.45" customHeight="1" x14ac:dyDescent="0.2">
      <c r="B130" s="22"/>
      <c r="C130" s="24"/>
      <c r="D130" s="24"/>
      <c r="E130" s="25"/>
      <c r="F130" s="25"/>
      <c r="G130" s="25"/>
      <c r="H130" s="25"/>
      <c r="I130" s="25"/>
      <c r="J130" s="26"/>
    </row>
    <row r="131" spans="2:10" ht="14.45" customHeight="1" x14ac:dyDescent="0.2">
      <c r="B131" s="30"/>
      <c r="C131" s="51" t="str">
        <f>IF(C18=0,"Naam gemeente",C18)</f>
        <v>Naam gemeente</v>
      </c>
      <c r="D131" s="49"/>
      <c r="E131" s="52"/>
      <c r="F131" s="50"/>
      <c r="G131" s="50"/>
      <c r="H131" s="50"/>
      <c r="I131" s="50"/>
      <c r="J131" s="28"/>
    </row>
    <row r="132" spans="2:10" ht="14.45" customHeight="1" x14ac:dyDescent="0.2">
      <c r="B132" s="30"/>
      <c r="C132" s="53" t="s">
        <v>4</v>
      </c>
      <c r="D132" s="53"/>
      <c r="E132" s="54" t="s">
        <v>2</v>
      </c>
      <c r="F132" s="54"/>
      <c r="G132" s="54" t="s">
        <v>9</v>
      </c>
      <c r="H132" s="54"/>
      <c r="I132" s="54" t="s">
        <v>10</v>
      </c>
      <c r="J132" s="28"/>
    </row>
    <row r="133" spans="2:10" ht="14.45" customHeight="1" x14ac:dyDescent="0.2">
      <c r="B133" s="30"/>
      <c r="C133" s="9"/>
      <c r="D133" s="49"/>
      <c r="E133" s="9"/>
      <c r="F133" s="50"/>
      <c r="G133" s="9"/>
      <c r="H133" s="50"/>
      <c r="I133" s="50">
        <f>ROUNDDOWN(G133*1.03,0)</f>
        <v>0</v>
      </c>
      <c r="J133" s="28"/>
    </row>
    <row r="134" spans="2:10" ht="14.45" customHeight="1" x14ac:dyDescent="0.2">
      <c r="B134" s="30"/>
      <c r="C134" s="9"/>
      <c r="D134" s="49"/>
      <c r="E134" s="9"/>
      <c r="F134" s="50"/>
      <c r="G134" s="9"/>
      <c r="H134" s="50"/>
      <c r="I134" s="50">
        <f t="shared" ref="I134:I142" si="9">ROUNDDOWN(G134*1.03,0)</f>
        <v>0</v>
      </c>
      <c r="J134" s="28"/>
    </row>
    <row r="135" spans="2:10" ht="14.45" customHeight="1" x14ac:dyDescent="0.2">
      <c r="B135" s="30"/>
      <c r="C135" s="9"/>
      <c r="D135" s="49"/>
      <c r="E135" s="9"/>
      <c r="F135" s="50"/>
      <c r="G135" s="9"/>
      <c r="H135" s="50"/>
      <c r="I135" s="50">
        <f t="shared" si="9"/>
        <v>0</v>
      </c>
      <c r="J135" s="28"/>
    </row>
    <row r="136" spans="2:10" ht="14.45" customHeight="1" x14ac:dyDescent="0.2">
      <c r="B136" s="30"/>
      <c r="C136" s="9"/>
      <c r="D136" s="49"/>
      <c r="E136" s="9"/>
      <c r="F136" s="50"/>
      <c r="G136" s="9"/>
      <c r="H136" s="50"/>
      <c r="I136" s="50">
        <f t="shared" si="9"/>
        <v>0</v>
      </c>
      <c r="J136" s="28"/>
    </row>
    <row r="137" spans="2:10" ht="14.45" customHeight="1" x14ac:dyDescent="0.2">
      <c r="B137" s="30"/>
      <c r="C137" s="9"/>
      <c r="D137" s="49"/>
      <c r="E137" s="9"/>
      <c r="F137" s="50"/>
      <c r="G137" s="9"/>
      <c r="H137" s="50"/>
      <c r="I137" s="50">
        <f t="shared" si="9"/>
        <v>0</v>
      </c>
      <c r="J137" s="28"/>
    </row>
    <row r="138" spans="2:10" ht="14.45" customHeight="1" x14ac:dyDescent="0.2">
      <c r="B138" s="30"/>
      <c r="C138" s="9"/>
      <c r="D138" s="49"/>
      <c r="E138" s="9"/>
      <c r="F138" s="50"/>
      <c r="G138" s="9"/>
      <c r="H138" s="50"/>
      <c r="I138" s="50">
        <f t="shared" si="9"/>
        <v>0</v>
      </c>
      <c r="J138" s="28"/>
    </row>
    <row r="139" spans="2:10" ht="14.45" customHeight="1" x14ac:dyDescent="0.2">
      <c r="B139" s="30"/>
      <c r="C139" s="9"/>
      <c r="D139" s="49"/>
      <c r="E139" s="9"/>
      <c r="F139" s="50"/>
      <c r="G139" s="9"/>
      <c r="H139" s="50"/>
      <c r="I139" s="50">
        <f t="shared" si="9"/>
        <v>0</v>
      </c>
      <c r="J139" s="28"/>
    </row>
    <row r="140" spans="2:10" ht="14.45" customHeight="1" x14ac:dyDescent="0.2">
      <c r="B140" s="30"/>
      <c r="C140" s="9"/>
      <c r="D140" s="49"/>
      <c r="E140" s="9"/>
      <c r="F140" s="50"/>
      <c r="G140" s="9"/>
      <c r="H140" s="50"/>
      <c r="I140" s="50">
        <f t="shared" si="9"/>
        <v>0</v>
      </c>
      <c r="J140" s="28"/>
    </row>
    <row r="141" spans="2:10" ht="14.45" customHeight="1" x14ac:dyDescent="0.2">
      <c r="B141" s="30"/>
      <c r="C141" s="9"/>
      <c r="D141" s="49"/>
      <c r="E141" s="9"/>
      <c r="F141" s="50"/>
      <c r="G141" s="9"/>
      <c r="H141" s="50"/>
      <c r="I141" s="50">
        <f t="shared" si="9"/>
        <v>0</v>
      </c>
      <c r="J141" s="28"/>
    </row>
    <row r="142" spans="2:10" ht="14.45" customHeight="1" x14ac:dyDescent="0.2">
      <c r="B142" s="30"/>
      <c r="C142" s="9"/>
      <c r="D142" s="49"/>
      <c r="E142" s="9"/>
      <c r="F142" s="50"/>
      <c r="G142" s="9"/>
      <c r="H142" s="50"/>
      <c r="I142" s="50">
        <f t="shared" si="9"/>
        <v>0</v>
      </c>
      <c r="J142" s="28"/>
    </row>
    <row r="143" spans="2:10" ht="14.45" customHeight="1" x14ac:dyDescent="0.2">
      <c r="B143" s="30"/>
      <c r="C143" s="49"/>
      <c r="D143" s="49"/>
      <c r="E143" s="50"/>
      <c r="F143" s="50"/>
      <c r="G143" s="50"/>
      <c r="H143" s="50"/>
      <c r="I143" s="50"/>
      <c r="J143" s="28"/>
    </row>
    <row r="144" spans="2:10" ht="14.45" customHeight="1" x14ac:dyDescent="0.2">
      <c r="B144" s="30"/>
      <c r="C144" s="51" t="str">
        <f>IF(C19=0,"Naam gemeente",C19)</f>
        <v>Naam gemeente</v>
      </c>
      <c r="D144" s="49"/>
      <c r="E144" s="52"/>
      <c r="F144" s="50"/>
      <c r="G144" s="50"/>
      <c r="H144" s="50"/>
      <c r="I144" s="50"/>
      <c r="J144" s="28"/>
    </row>
    <row r="145" spans="2:10" ht="14.45" customHeight="1" x14ac:dyDescent="0.2">
      <c r="B145" s="30"/>
      <c r="C145" s="53" t="s">
        <v>4</v>
      </c>
      <c r="D145" s="53"/>
      <c r="E145" s="54" t="s">
        <v>2</v>
      </c>
      <c r="F145" s="54"/>
      <c r="G145" s="54" t="s">
        <v>9</v>
      </c>
      <c r="H145" s="54"/>
      <c r="I145" s="54" t="s">
        <v>10</v>
      </c>
      <c r="J145" s="28"/>
    </row>
    <row r="146" spans="2:10" ht="14.45" customHeight="1" x14ac:dyDescent="0.2">
      <c r="B146" s="30"/>
      <c r="C146" s="9"/>
      <c r="D146" s="49"/>
      <c r="E146" s="9"/>
      <c r="F146" s="50"/>
      <c r="G146" s="9"/>
      <c r="H146" s="50"/>
      <c r="I146" s="50">
        <f>ROUNDDOWN(G146*1.03,0)</f>
        <v>0</v>
      </c>
      <c r="J146" s="28"/>
    </row>
    <row r="147" spans="2:10" ht="14.45" customHeight="1" x14ac:dyDescent="0.2">
      <c r="B147" s="30"/>
      <c r="C147" s="9"/>
      <c r="D147" s="49"/>
      <c r="E147" s="9"/>
      <c r="F147" s="50"/>
      <c r="G147" s="9"/>
      <c r="H147" s="50"/>
      <c r="I147" s="50">
        <f t="shared" ref="I147:I155" si="10">ROUNDDOWN(G147*1.03,0)</f>
        <v>0</v>
      </c>
      <c r="J147" s="28"/>
    </row>
    <row r="148" spans="2:10" ht="14.45" customHeight="1" x14ac:dyDescent="0.2">
      <c r="B148" s="30"/>
      <c r="C148" s="9"/>
      <c r="D148" s="49"/>
      <c r="E148" s="9"/>
      <c r="F148" s="50"/>
      <c r="G148" s="9"/>
      <c r="H148" s="50"/>
      <c r="I148" s="50">
        <f t="shared" si="10"/>
        <v>0</v>
      </c>
      <c r="J148" s="28"/>
    </row>
    <row r="149" spans="2:10" ht="14.45" customHeight="1" x14ac:dyDescent="0.2">
      <c r="B149" s="30"/>
      <c r="C149" s="9"/>
      <c r="D149" s="49"/>
      <c r="E149" s="9"/>
      <c r="F149" s="50"/>
      <c r="G149" s="9"/>
      <c r="H149" s="50"/>
      <c r="I149" s="50">
        <f t="shared" si="10"/>
        <v>0</v>
      </c>
      <c r="J149" s="28"/>
    </row>
    <row r="150" spans="2:10" ht="14.45" customHeight="1" x14ac:dyDescent="0.2">
      <c r="B150" s="30"/>
      <c r="C150" s="9"/>
      <c r="D150" s="49"/>
      <c r="E150" s="9"/>
      <c r="F150" s="50"/>
      <c r="G150" s="9"/>
      <c r="H150" s="50"/>
      <c r="I150" s="50">
        <f t="shared" si="10"/>
        <v>0</v>
      </c>
      <c r="J150" s="28"/>
    </row>
    <row r="151" spans="2:10" ht="14.45" customHeight="1" x14ac:dyDescent="0.2">
      <c r="B151" s="30"/>
      <c r="C151" s="9"/>
      <c r="D151" s="49"/>
      <c r="E151" s="9"/>
      <c r="F151" s="50"/>
      <c r="G151" s="9"/>
      <c r="H151" s="50"/>
      <c r="I151" s="50">
        <f t="shared" si="10"/>
        <v>0</v>
      </c>
      <c r="J151" s="28"/>
    </row>
    <row r="152" spans="2:10" ht="14.45" customHeight="1" x14ac:dyDescent="0.2">
      <c r="B152" s="30"/>
      <c r="C152" s="9"/>
      <c r="D152" s="49"/>
      <c r="E152" s="9"/>
      <c r="F152" s="50"/>
      <c r="G152" s="9"/>
      <c r="H152" s="50"/>
      <c r="I152" s="50">
        <f t="shared" si="10"/>
        <v>0</v>
      </c>
      <c r="J152" s="28"/>
    </row>
    <row r="153" spans="2:10" ht="14.45" customHeight="1" x14ac:dyDescent="0.2">
      <c r="B153" s="30"/>
      <c r="C153" s="9"/>
      <c r="D153" s="49"/>
      <c r="E153" s="9"/>
      <c r="F153" s="50"/>
      <c r="G153" s="9"/>
      <c r="H153" s="50"/>
      <c r="I153" s="50">
        <f t="shared" si="10"/>
        <v>0</v>
      </c>
      <c r="J153" s="28"/>
    </row>
    <row r="154" spans="2:10" ht="14.45" customHeight="1" x14ac:dyDescent="0.2">
      <c r="B154" s="30"/>
      <c r="C154" s="9"/>
      <c r="D154" s="49"/>
      <c r="E154" s="9"/>
      <c r="F154" s="50"/>
      <c r="G154" s="9"/>
      <c r="H154" s="50"/>
      <c r="I154" s="50">
        <f t="shared" si="10"/>
        <v>0</v>
      </c>
      <c r="J154" s="28"/>
    </row>
    <row r="155" spans="2:10" ht="14.45" customHeight="1" x14ac:dyDescent="0.2">
      <c r="B155" s="30"/>
      <c r="C155" s="9"/>
      <c r="D155" s="49"/>
      <c r="E155" s="9"/>
      <c r="F155" s="50"/>
      <c r="G155" s="9"/>
      <c r="H155" s="50"/>
      <c r="I155" s="50">
        <f t="shared" si="10"/>
        <v>0</v>
      </c>
      <c r="J155" s="28"/>
    </row>
    <row r="156" spans="2:10" ht="14.45" customHeight="1" x14ac:dyDescent="0.2">
      <c r="B156" s="30"/>
      <c r="C156" s="49"/>
      <c r="D156" s="49"/>
      <c r="E156" s="50"/>
      <c r="F156" s="50"/>
      <c r="G156" s="50"/>
      <c r="H156" s="50"/>
      <c r="I156" s="50"/>
      <c r="J156" s="28"/>
    </row>
    <row r="157" spans="2:10" ht="14.45" customHeight="1" x14ac:dyDescent="0.2">
      <c r="B157" s="30"/>
      <c r="C157" s="51" t="str">
        <f>IF(C20=0,"Naam gemeente",C20)</f>
        <v>Naam gemeente</v>
      </c>
      <c r="D157" s="49"/>
      <c r="E157" s="52"/>
      <c r="F157" s="50"/>
      <c r="G157" s="50"/>
      <c r="H157" s="50"/>
      <c r="I157" s="50"/>
      <c r="J157" s="28"/>
    </row>
    <row r="158" spans="2:10" ht="14.45" customHeight="1" x14ac:dyDescent="0.2">
      <c r="B158" s="30"/>
      <c r="C158" s="53" t="s">
        <v>4</v>
      </c>
      <c r="D158" s="53"/>
      <c r="E158" s="54" t="s">
        <v>2</v>
      </c>
      <c r="F158" s="54"/>
      <c r="G158" s="54" t="s">
        <v>9</v>
      </c>
      <c r="H158" s="54"/>
      <c r="I158" s="54" t="s">
        <v>10</v>
      </c>
      <c r="J158" s="28"/>
    </row>
    <row r="159" spans="2:10" ht="14.45" customHeight="1" x14ac:dyDescent="0.2">
      <c r="B159" s="30"/>
      <c r="C159" s="9"/>
      <c r="D159" s="49"/>
      <c r="E159" s="9"/>
      <c r="F159" s="50"/>
      <c r="G159" s="9"/>
      <c r="H159" s="50"/>
      <c r="I159" s="50">
        <f>ROUNDDOWN(G159*1.03,0)</f>
        <v>0</v>
      </c>
      <c r="J159" s="28"/>
    </row>
    <row r="160" spans="2:10" ht="14.45" customHeight="1" x14ac:dyDescent="0.2">
      <c r="B160" s="30"/>
      <c r="C160" s="9"/>
      <c r="D160" s="49"/>
      <c r="E160" s="9"/>
      <c r="F160" s="50"/>
      <c r="G160" s="9"/>
      <c r="H160" s="50"/>
      <c r="I160" s="50">
        <f t="shared" ref="I160:I168" si="11">ROUNDDOWN(G160*1.03,0)</f>
        <v>0</v>
      </c>
      <c r="J160" s="28"/>
    </row>
    <row r="161" spans="2:10" ht="14.45" customHeight="1" x14ac:dyDescent="0.2">
      <c r="B161" s="30"/>
      <c r="C161" s="9"/>
      <c r="D161" s="49"/>
      <c r="E161" s="9"/>
      <c r="F161" s="50"/>
      <c r="G161" s="9"/>
      <c r="H161" s="50"/>
      <c r="I161" s="50">
        <f t="shared" si="11"/>
        <v>0</v>
      </c>
      <c r="J161" s="28"/>
    </row>
    <row r="162" spans="2:10" ht="14.45" customHeight="1" x14ac:dyDescent="0.2">
      <c r="B162" s="30"/>
      <c r="C162" s="9"/>
      <c r="D162" s="49"/>
      <c r="E162" s="9"/>
      <c r="F162" s="50"/>
      <c r="G162" s="9"/>
      <c r="H162" s="50"/>
      <c r="I162" s="50">
        <f t="shared" si="11"/>
        <v>0</v>
      </c>
      <c r="J162" s="28"/>
    </row>
    <row r="163" spans="2:10" ht="14.45" customHeight="1" x14ac:dyDescent="0.2">
      <c r="B163" s="30"/>
      <c r="C163" s="9"/>
      <c r="D163" s="49"/>
      <c r="E163" s="9"/>
      <c r="F163" s="50"/>
      <c r="G163" s="9"/>
      <c r="H163" s="50"/>
      <c r="I163" s="50">
        <f t="shared" si="11"/>
        <v>0</v>
      </c>
      <c r="J163" s="28"/>
    </row>
    <row r="164" spans="2:10" ht="14.45" customHeight="1" x14ac:dyDescent="0.2">
      <c r="B164" s="30"/>
      <c r="C164" s="9"/>
      <c r="D164" s="49"/>
      <c r="E164" s="9"/>
      <c r="F164" s="50"/>
      <c r="G164" s="9"/>
      <c r="H164" s="50"/>
      <c r="I164" s="50">
        <f t="shared" si="11"/>
        <v>0</v>
      </c>
      <c r="J164" s="28"/>
    </row>
    <row r="165" spans="2:10" ht="14.45" customHeight="1" x14ac:dyDescent="0.2">
      <c r="B165" s="30"/>
      <c r="C165" s="9"/>
      <c r="D165" s="49"/>
      <c r="E165" s="9"/>
      <c r="F165" s="50"/>
      <c r="G165" s="9"/>
      <c r="H165" s="50"/>
      <c r="I165" s="50">
        <f t="shared" si="11"/>
        <v>0</v>
      </c>
      <c r="J165" s="28"/>
    </row>
    <row r="166" spans="2:10" ht="14.45" customHeight="1" x14ac:dyDescent="0.2">
      <c r="B166" s="30"/>
      <c r="C166" s="9"/>
      <c r="D166" s="49"/>
      <c r="E166" s="9"/>
      <c r="F166" s="50"/>
      <c r="G166" s="9"/>
      <c r="H166" s="50"/>
      <c r="I166" s="50">
        <f t="shared" si="11"/>
        <v>0</v>
      </c>
      <c r="J166" s="28"/>
    </row>
    <row r="167" spans="2:10" ht="14.45" customHeight="1" x14ac:dyDescent="0.2">
      <c r="B167" s="30"/>
      <c r="C167" s="9"/>
      <c r="D167" s="49"/>
      <c r="E167" s="9"/>
      <c r="F167" s="50"/>
      <c r="G167" s="9"/>
      <c r="H167" s="50"/>
      <c r="I167" s="50">
        <f t="shared" si="11"/>
        <v>0</v>
      </c>
      <c r="J167" s="28"/>
    </row>
    <row r="168" spans="2:10" ht="14.45" customHeight="1" x14ac:dyDescent="0.2">
      <c r="B168" s="30"/>
      <c r="C168" s="9"/>
      <c r="D168" s="49"/>
      <c r="E168" s="9"/>
      <c r="F168" s="50"/>
      <c r="G168" s="9"/>
      <c r="H168" s="50"/>
      <c r="I168" s="50">
        <f t="shared" si="11"/>
        <v>0</v>
      </c>
      <c r="J168" s="28"/>
    </row>
    <row r="169" spans="2:10" ht="14.45" customHeight="1" x14ac:dyDescent="0.2">
      <c r="B169" s="30"/>
      <c r="C169" s="49"/>
      <c r="D169" s="49"/>
      <c r="E169" s="50"/>
      <c r="F169" s="50"/>
      <c r="G169" s="50"/>
      <c r="H169" s="50"/>
      <c r="I169" s="50"/>
      <c r="J169" s="28"/>
    </row>
    <row r="170" spans="2:10" ht="14.45" customHeight="1" x14ac:dyDescent="0.2">
      <c r="B170" s="30"/>
      <c r="C170" s="51" t="str">
        <f>IF(C21=0,"Naam gemeente",C21)</f>
        <v>Naam gemeente</v>
      </c>
      <c r="D170" s="49"/>
      <c r="E170" s="52"/>
      <c r="F170" s="50"/>
      <c r="G170" s="50"/>
      <c r="H170" s="50"/>
      <c r="I170" s="50"/>
      <c r="J170" s="28"/>
    </row>
    <row r="171" spans="2:10" ht="14.45" customHeight="1" x14ac:dyDescent="0.2">
      <c r="B171" s="30"/>
      <c r="C171" s="53" t="s">
        <v>4</v>
      </c>
      <c r="D171" s="53"/>
      <c r="E171" s="54" t="s">
        <v>2</v>
      </c>
      <c r="F171" s="54"/>
      <c r="G171" s="54" t="s">
        <v>9</v>
      </c>
      <c r="H171" s="54"/>
      <c r="I171" s="54" t="s">
        <v>10</v>
      </c>
      <c r="J171" s="28"/>
    </row>
    <row r="172" spans="2:10" ht="14.45" customHeight="1" x14ac:dyDescent="0.2">
      <c r="B172" s="30"/>
      <c r="C172" s="9"/>
      <c r="D172" s="49"/>
      <c r="E172" s="9"/>
      <c r="F172" s="50"/>
      <c r="G172" s="9"/>
      <c r="H172" s="50"/>
      <c r="I172" s="50">
        <f>ROUNDDOWN(G172*1.03,0)</f>
        <v>0</v>
      </c>
      <c r="J172" s="28"/>
    </row>
    <row r="173" spans="2:10" ht="14.45" customHeight="1" x14ac:dyDescent="0.2">
      <c r="B173" s="30"/>
      <c r="C173" s="9"/>
      <c r="D173" s="49"/>
      <c r="E173" s="9"/>
      <c r="F173" s="50"/>
      <c r="G173" s="9"/>
      <c r="H173" s="50"/>
      <c r="I173" s="50">
        <f t="shared" ref="I173:I181" si="12">ROUNDDOWN(G173*1.03,0)</f>
        <v>0</v>
      </c>
      <c r="J173" s="28"/>
    </row>
    <row r="174" spans="2:10" ht="14.45" customHeight="1" x14ac:dyDescent="0.2">
      <c r="B174" s="30"/>
      <c r="C174" s="9"/>
      <c r="D174" s="49"/>
      <c r="E174" s="9"/>
      <c r="F174" s="50"/>
      <c r="G174" s="9"/>
      <c r="H174" s="50"/>
      <c r="I174" s="50">
        <f t="shared" si="12"/>
        <v>0</v>
      </c>
      <c r="J174" s="28"/>
    </row>
    <row r="175" spans="2:10" ht="14.45" customHeight="1" x14ac:dyDescent="0.2">
      <c r="B175" s="30"/>
      <c r="C175" s="9"/>
      <c r="D175" s="49"/>
      <c r="E175" s="9"/>
      <c r="F175" s="50"/>
      <c r="G175" s="9"/>
      <c r="H175" s="50"/>
      <c r="I175" s="50">
        <f t="shared" si="12"/>
        <v>0</v>
      </c>
      <c r="J175" s="28"/>
    </row>
    <row r="176" spans="2:10" ht="14.45" customHeight="1" x14ac:dyDescent="0.2">
      <c r="B176" s="30"/>
      <c r="C176" s="9"/>
      <c r="D176" s="49"/>
      <c r="E176" s="9"/>
      <c r="F176" s="50"/>
      <c r="G176" s="9"/>
      <c r="H176" s="50"/>
      <c r="I176" s="50">
        <f t="shared" si="12"/>
        <v>0</v>
      </c>
      <c r="J176" s="28"/>
    </row>
    <row r="177" spans="2:10" ht="14.45" customHeight="1" x14ac:dyDescent="0.2">
      <c r="B177" s="30"/>
      <c r="C177" s="9"/>
      <c r="D177" s="49"/>
      <c r="E177" s="9"/>
      <c r="F177" s="50"/>
      <c r="G177" s="9"/>
      <c r="H177" s="50"/>
      <c r="I177" s="50">
        <f t="shared" si="12"/>
        <v>0</v>
      </c>
      <c r="J177" s="28"/>
    </row>
    <row r="178" spans="2:10" ht="14.45" customHeight="1" x14ac:dyDescent="0.2">
      <c r="B178" s="30"/>
      <c r="C178" s="9"/>
      <c r="D178" s="49"/>
      <c r="E178" s="9"/>
      <c r="F178" s="50"/>
      <c r="G178" s="9"/>
      <c r="H178" s="50"/>
      <c r="I178" s="50">
        <f t="shared" si="12"/>
        <v>0</v>
      </c>
      <c r="J178" s="28"/>
    </row>
    <row r="179" spans="2:10" ht="14.45" customHeight="1" x14ac:dyDescent="0.2">
      <c r="B179" s="30"/>
      <c r="C179" s="9"/>
      <c r="D179" s="49"/>
      <c r="E179" s="9"/>
      <c r="F179" s="50"/>
      <c r="G179" s="9"/>
      <c r="H179" s="50"/>
      <c r="I179" s="50">
        <f t="shared" si="12"/>
        <v>0</v>
      </c>
      <c r="J179" s="28"/>
    </row>
    <row r="180" spans="2:10" ht="14.45" customHeight="1" x14ac:dyDescent="0.2">
      <c r="B180" s="30"/>
      <c r="C180" s="9"/>
      <c r="D180" s="49"/>
      <c r="E180" s="9"/>
      <c r="F180" s="50"/>
      <c r="G180" s="9"/>
      <c r="H180" s="50"/>
      <c r="I180" s="50">
        <f t="shared" si="12"/>
        <v>0</v>
      </c>
      <c r="J180" s="28"/>
    </row>
    <row r="181" spans="2:10" ht="14.45" customHeight="1" x14ac:dyDescent="0.2">
      <c r="B181" s="30"/>
      <c r="C181" s="9"/>
      <c r="D181" s="49"/>
      <c r="E181" s="9"/>
      <c r="F181" s="50"/>
      <c r="G181" s="9"/>
      <c r="H181" s="50"/>
      <c r="I181" s="50">
        <f t="shared" si="12"/>
        <v>0</v>
      </c>
      <c r="J181" s="28"/>
    </row>
    <row r="182" spans="2:10" ht="14.45" customHeight="1" x14ac:dyDescent="0.2">
      <c r="B182" s="30"/>
      <c r="C182" s="49"/>
      <c r="D182" s="49"/>
      <c r="E182" s="50"/>
      <c r="F182" s="50"/>
      <c r="G182" s="50"/>
      <c r="H182" s="50"/>
      <c r="I182" s="50"/>
      <c r="J182" s="28"/>
    </row>
    <row r="183" spans="2:10" ht="14.45" customHeight="1" x14ac:dyDescent="0.2">
      <c r="B183" s="45"/>
      <c r="C183" s="46"/>
      <c r="D183" s="46"/>
      <c r="E183" s="47"/>
      <c r="F183" s="47"/>
      <c r="G183" s="47"/>
      <c r="H183" s="47"/>
      <c r="I183" s="47"/>
      <c r="J183" s="48"/>
    </row>
    <row r="186" spans="2:10" ht="14.45" customHeight="1" x14ac:dyDescent="0.2">
      <c r="E186" s="2"/>
    </row>
    <row r="187" spans="2:10" ht="14.45" customHeight="1" x14ac:dyDescent="0.2">
      <c r="E187" s="2"/>
    </row>
    <row r="188" spans="2:10" ht="14.45" customHeight="1" x14ac:dyDescent="0.2">
      <c r="E188" s="2"/>
    </row>
    <row r="189" spans="2:10" ht="14.45" customHeight="1" x14ac:dyDescent="0.2">
      <c r="E189" s="2"/>
    </row>
    <row r="190" spans="2:10" ht="14.45" customHeight="1" x14ac:dyDescent="0.2">
      <c r="E190" s="2"/>
    </row>
    <row r="191" spans="2:10" ht="14.45" customHeight="1" x14ac:dyDescent="0.2">
      <c r="E191" s="2"/>
    </row>
  </sheetData>
  <sheetProtection algorithmName="SHA-512" hashValue="8VVpL61NBy5gfL05OnnrRkIT2Lo3fl5oK4qI5iIAFP/1c01YRrdHVH4n8UtTlnD8v2XNyKRaAqc4RTkUc4VBwg==" saltValue="p3uEbu3a0s9dQ9uS3+bhtg==" spinCount="100000" sheet="1" objects="1" scenarios="1"/>
  <phoneticPr fontId="0" type="noConversion"/>
  <pageMargins left="0.74803149606299213" right="0.74803149606299213" top="0.98425196850393704" bottom="0.98425196850393704" header="0.51181102362204722" footer="0.51181102362204722"/>
  <pageSetup paperSize="9" scale="75" fitToHeight="0" orientation="portrait" r:id="rId1"/>
  <headerFooter alignWithMargins="0">
    <oddHeader>&amp;L&amp;"Arial,Vet"&amp;F&amp;R&amp;"Arial,Vet"&amp;A</oddHeader>
    <oddFooter>&amp;L&amp;"Arial,Vet"poraad&amp;R&amp;"Arial,Vet"&amp;P</oddFooter>
  </headerFooter>
  <rowBreaks count="2" manualBreakCount="2">
    <brk id="62" min="1" max="9" man="1"/>
    <brk id="129" min="1"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BF5F05-9E0B-4F3C-B993-D441BE3211B1}">
          <x14:formula1>
            <xm:f>'Bijlage 1'!$B$5:$B$348</xm:f>
          </x14:formula1>
          <xm:sqref>C12:C21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7A75-5CAC-408C-AFB6-F4DF99F3758A}">
  <dimension ref="A1:A121"/>
  <sheetViews>
    <sheetView topLeftCell="A12" zoomScale="80" zoomScaleNormal="80" workbookViewId="0">
      <selection activeCell="H29" sqref="H29"/>
    </sheetView>
  </sheetViews>
  <sheetFormatPr defaultColWidth="8.85546875" defaultRowHeight="12.75" x14ac:dyDescent="0.2"/>
  <cols>
    <col min="1" max="1" width="117.28515625" style="2" customWidth="1"/>
    <col min="2" max="16384" width="8.85546875" style="2"/>
  </cols>
  <sheetData>
    <row r="1" spans="1:1" x14ac:dyDescent="0.2">
      <c r="A1" s="10" t="s">
        <v>458</v>
      </c>
    </row>
    <row r="2" spans="1:1" x14ac:dyDescent="0.2">
      <c r="A2" s="11"/>
    </row>
    <row r="3" spans="1:1" ht="127.5" x14ac:dyDescent="0.2">
      <c r="A3" s="11" t="s">
        <v>462</v>
      </c>
    </row>
    <row r="4" spans="1:1" x14ac:dyDescent="0.2">
      <c r="A4" s="11"/>
    </row>
    <row r="5" spans="1:1" ht="76.5" x14ac:dyDescent="0.2">
      <c r="A5" s="11" t="s">
        <v>463</v>
      </c>
    </row>
    <row r="6" spans="1:1" x14ac:dyDescent="0.2">
      <c r="A6" s="11"/>
    </row>
    <row r="7" spans="1:1" ht="51" x14ac:dyDescent="0.2">
      <c r="A7" s="11" t="s">
        <v>464</v>
      </c>
    </row>
    <row r="8" spans="1:1" x14ac:dyDescent="0.2">
      <c r="A8" s="11"/>
    </row>
    <row r="9" spans="1:1" ht="63.75" x14ac:dyDescent="0.2">
      <c r="A9" s="11" t="s">
        <v>465</v>
      </c>
    </row>
    <row r="10" spans="1:1" x14ac:dyDescent="0.2">
      <c r="A10" s="11"/>
    </row>
    <row r="11" spans="1:1" ht="38.25" x14ac:dyDescent="0.2">
      <c r="A11" s="11" t="s">
        <v>466</v>
      </c>
    </row>
    <row r="12" spans="1:1" x14ac:dyDescent="0.2">
      <c r="A12" s="11"/>
    </row>
    <row r="13" spans="1:1" x14ac:dyDescent="0.2">
      <c r="A13" s="11" t="s">
        <v>467</v>
      </c>
    </row>
    <row r="14" spans="1:1" x14ac:dyDescent="0.2">
      <c r="A14" s="11"/>
    </row>
    <row r="15" spans="1:1" x14ac:dyDescent="0.2">
      <c r="A15" s="11"/>
    </row>
    <row r="16" spans="1:1" x14ac:dyDescent="0.2">
      <c r="A16" s="11" t="s">
        <v>468</v>
      </c>
    </row>
    <row r="17" spans="1:1" x14ac:dyDescent="0.2">
      <c r="A17" s="11"/>
    </row>
    <row r="18" spans="1:1" ht="38.25" x14ac:dyDescent="0.2">
      <c r="A18" s="11" t="s">
        <v>469</v>
      </c>
    </row>
    <row r="19" spans="1:1" x14ac:dyDescent="0.2">
      <c r="A19" s="11"/>
    </row>
    <row r="20" spans="1:1" x14ac:dyDescent="0.2">
      <c r="A20" s="10" t="s">
        <v>459</v>
      </c>
    </row>
    <row r="21" spans="1:1" x14ac:dyDescent="0.2">
      <c r="A21" s="11" t="s">
        <v>460</v>
      </c>
    </row>
    <row r="22" spans="1:1" x14ac:dyDescent="0.2">
      <c r="A22" s="11"/>
    </row>
    <row r="23" spans="1:1" x14ac:dyDescent="0.2">
      <c r="A23" s="11" t="s">
        <v>461</v>
      </c>
    </row>
    <row r="24" spans="1:1" x14ac:dyDescent="0.2">
      <c r="A24" s="11"/>
    </row>
    <row r="25" spans="1:1" ht="76.5" x14ac:dyDescent="0.2">
      <c r="A25" s="11" t="s">
        <v>470</v>
      </c>
    </row>
    <row r="26" spans="1:1" x14ac:dyDescent="0.2">
      <c r="A26" s="11"/>
    </row>
    <row r="27" spans="1:1" x14ac:dyDescent="0.2">
      <c r="A27" s="10" t="s">
        <v>471</v>
      </c>
    </row>
    <row r="28" spans="1:1" x14ac:dyDescent="0.2">
      <c r="A28" s="11"/>
    </row>
    <row r="29" spans="1:1" ht="127.5" x14ac:dyDescent="0.2">
      <c r="A29" s="11" t="s">
        <v>475</v>
      </c>
    </row>
    <row r="30" spans="1:1" x14ac:dyDescent="0.2">
      <c r="A30" s="11"/>
    </row>
    <row r="31" spans="1:1" ht="165.75" x14ac:dyDescent="0.2">
      <c r="A31" s="11" t="s">
        <v>476</v>
      </c>
    </row>
    <row r="32" spans="1:1" x14ac:dyDescent="0.2">
      <c r="A32" s="11"/>
    </row>
    <row r="33" spans="1:1" ht="25.5" x14ac:dyDescent="0.2">
      <c r="A33" s="11" t="s">
        <v>477</v>
      </c>
    </row>
    <row r="34" spans="1:1" x14ac:dyDescent="0.2">
      <c r="A34" s="11"/>
    </row>
    <row r="35" spans="1:1" x14ac:dyDescent="0.2">
      <c r="A35" s="11"/>
    </row>
    <row r="36" spans="1:1" ht="25.5" x14ac:dyDescent="0.2">
      <c r="A36" s="11" t="s">
        <v>478</v>
      </c>
    </row>
    <row r="37" spans="1:1" x14ac:dyDescent="0.2">
      <c r="A37" s="11"/>
    </row>
    <row r="38" spans="1:1" x14ac:dyDescent="0.2">
      <c r="A38" s="11" t="s">
        <v>479</v>
      </c>
    </row>
    <row r="39" spans="1:1" x14ac:dyDescent="0.2">
      <c r="A39" s="11"/>
    </row>
    <row r="40" spans="1:1" ht="25.5" x14ac:dyDescent="0.2">
      <c r="A40" s="11" t="s">
        <v>480</v>
      </c>
    </row>
    <row r="41" spans="1:1" x14ac:dyDescent="0.2">
      <c r="A41" s="11"/>
    </row>
    <row r="42" spans="1:1" x14ac:dyDescent="0.2">
      <c r="A42" s="11"/>
    </row>
    <row r="43" spans="1:1" ht="25.5" x14ac:dyDescent="0.2">
      <c r="A43" s="11" t="s">
        <v>481</v>
      </c>
    </row>
    <row r="44" spans="1:1" x14ac:dyDescent="0.2">
      <c r="A44" s="11"/>
    </row>
    <row r="45" spans="1:1" ht="25.5" x14ac:dyDescent="0.2">
      <c r="A45" s="11" t="s">
        <v>482</v>
      </c>
    </row>
    <row r="46" spans="1:1" x14ac:dyDescent="0.2">
      <c r="A46" s="11"/>
    </row>
    <row r="47" spans="1:1" ht="114.75" x14ac:dyDescent="0.2">
      <c r="A47" s="11" t="s">
        <v>483</v>
      </c>
    </row>
    <row r="48" spans="1:1" x14ac:dyDescent="0.2">
      <c r="A48" s="11"/>
    </row>
    <row r="49" spans="1:1" ht="38.25" x14ac:dyDescent="0.2">
      <c r="A49" s="11" t="s">
        <v>484</v>
      </c>
    </row>
    <row r="50" spans="1:1" x14ac:dyDescent="0.2">
      <c r="A50" s="11"/>
    </row>
    <row r="51" spans="1:1" x14ac:dyDescent="0.2">
      <c r="A51" s="10" t="s">
        <v>472</v>
      </c>
    </row>
    <row r="52" spans="1:1" x14ac:dyDescent="0.2">
      <c r="A52" s="11"/>
    </row>
    <row r="53" spans="1:1" ht="102" x14ac:dyDescent="0.2">
      <c r="A53" s="11" t="s">
        <v>485</v>
      </c>
    </row>
    <row r="54" spans="1:1" x14ac:dyDescent="0.2">
      <c r="A54" s="11"/>
    </row>
    <row r="55" spans="1:1" ht="51" x14ac:dyDescent="0.2">
      <c r="A55" s="11" t="s">
        <v>486</v>
      </c>
    </row>
    <row r="56" spans="1:1" x14ac:dyDescent="0.2">
      <c r="A56" s="11"/>
    </row>
    <row r="57" spans="1:1" x14ac:dyDescent="0.2">
      <c r="A57" s="11" t="s">
        <v>487</v>
      </c>
    </row>
    <row r="58" spans="1:1" x14ac:dyDescent="0.2">
      <c r="A58" s="11"/>
    </row>
    <row r="59" spans="1:1" x14ac:dyDescent="0.2">
      <c r="A59" s="11"/>
    </row>
    <row r="60" spans="1:1" ht="25.5" x14ac:dyDescent="0.2">
      <c r="A60" s="11" t="s">
        <v>488</v>
      </c>
    </row>
    <row r="61" spans="1:1" x14ac:dyDescent="0.2">
      <c r="A61" s="11"/>
    </row>
    <row r="62" spans="1:1" ht="25.5" x14ac:dyDescent="0.2">
      <c r="A62" s="11" t="s">
        <v>489</v>
      </c>
    </row>
    <row r="63" spans="1:1" x14ac:dyDescent="0.2">
      <c r="A63" s="11"/>
    </row>
    <row r="64" spans="1:1" ht="38.25" x14ac:dyDescent="0.2">
      <c r="A64" s="11" t="s">
        <v>490</v>
      </c>
    </row>
    <row r="65" spans="1:1" x14ac:dyDescent="0.2">
      <c r="A65" s="11"/>
    </row>
    <row r="66" spans="1:1" ht="63.75" x14ac:dyDescent="0.2">
      <c r="A66" s="11" t="s">
        <v>491</v>
      </c>
    </row>
    <row r="67" spans="1:1" x14ac:dyDescent="0.2">
      <c r="A67" s="11"/>
    </row>
    <row r="68" spans="1:1" x14ac:dyDescent="0.2">
      <c r="A68" s="10" t="s">
        <v>473</v>
      </c>
    </row>
    <row r="69" spans="1:1" x14ac:dyDescent="0.2">
      <c r="A69" s="11"/>
    </row>
    <row r="70" spans="1:1" ht="38.25" x14ac:dyDescent="0.2">
      <c r="A70" s="11" t="s">
        <v>492</v>
      </c>
    </row>
    <row r="71" spans="1:1" x14ac:dyDescent="0.2">
      <c r="A71" s="11"/>
    </row>
    <row r="72" spans="1:1" x14ac:dyDescent="0.2">
      <c r="A72" s="10" t="s">
        <v>474</v>
      </c>
    </row>
    <row r="73" spans="1:1" x14ac:dyDescent="0.2">
      <c r="A73" s="11"/>
    </row>
    <row r="74" spans="1:1" ht="38.25" x14ac:dyDescent="0.2">
      <c r="A74" s="11" t="s">
        <v>493</v>
      </c>
    </row>
    <row r="75" spans="1:1" x14ac:dyDescent="0.2">
      <c r="A75" s="11"/>
    </row>
    <row r="76" spans="1:1" x14ac:dyDescent="0.2">
      <c r="A76" s="11"/>
    </row>
    <row r="77" spans="1:1" x14ac:dyDescent="0.2">
      <c r="A77" s="11" t="s">
        <v>494</v>
      </c>
    </row>
    <row r="78" spans="1:1" x14ac:dyDescent="0.2">
      <c r="A78" s="11"/>
    </row>
    <row r="79" spans="1:1" ht="25.5" x14ac:dyDescent="0.2">
      <c r="A79" s="11" t="s">
        <v>495</v>
      </c>
    </row>
    <row r="80" spans="1:1" x14ac:dyDescent="0.2">
      <c r="A80" s="11"/>
    </row>
    <row r="81" spans="1:1" ht="25.5" x14ac:dyDescent="0.2">
      <c r="A81" s="11" t="s">
        <v>496</v>
      </c>
    </row>
    <row r="82" spans="1:1" x14ac:dyDescent="0.2">
      <c r="A82" s="11"/>
    </row>
    <row r="83" spans="1:1" ht="25.5" x14ac:dyDescent="0.2">
      <c r="A83" s="11" t="s">
        <v>497</v>
      </c>
    </row>
    <row r="84" spans="1:1" x14ac:dyDescent="0.2">
      <c r="A84" s="11"/>
    </row>
    <row r="85" spans="1:1" ht="25.5" x14ac:dyDescent="0.2">
      <c r="A85" s="11" t="s">
        <v>498</v>
      </c>
    </row>
    <row r="86" spans="1:1" x14ac:dyDescent="0.2">
      <c r="A86" s="11"/>
    </row>
    <row r="87" spans="1:1" ht="25.5" x14ac:dyDescent="0.2">
      <c r="A87" s="11" t="s">
        <v>499</v>
      </c>
    </row>
    <row r="88" spans="1:1" x14ac:dyDescent="0.2">
      <c r="A88" s="11"/>
    </row>
    <row r="89" spans="1:1" ht="63.75" x14ac:dyDescent="0.2">
      <c r="A89" s="11" t="s">
        <v>500</v>
      </c>
    </row>
    <row r="90" spans="1:1" x14ac:dyDescent="0.2">
      <c r="A90" s="11"/>
    </row>
    <row r="91" spans="1:1" ht="38.25" x14ac:dyDescent="0.2">
      <c r="A91" s="11" t="s">
        <v>501</v>
      </c>
    </row>
    <row r="92" spans="1:1" x14ac:dyDescent="0.2">
      <c r="A92" s="11"/>
    </row>
    <row r="93" spans="1:1" ht="25.5" x14ac:dyDescent="0.2">
      <c r="A93" s="11" t="s">
        <v>502</v>
      </c>
    </row>
    <row r="94" spans="1:1" x14ac:dyDescent="0.2">
      <c r="A94" s="11"/>
    </row>
    <row r="95" spans="1:1" x14ac:dyDescent="0.2">
      <c r="A95" s="11"/>
    </row>
    <row r="96" spans="1:1" ht="38.25" x14ac:dyDescent="0.2">
      <c r="A96" s="11" t="s">
        <v>503</v>
      </c>
    </row>
    <row r="97" spans="1:1" x14ac:dyDescent="0.2">
      <c r="A97" s="11"/>
    </row>
    <row r="98" spans="1:1" ht="25.5" x14ac:dyDescent="0.2">
      <c r="A98" s="11" t="s">
        <v>504</v>
      </c>
    </row>
    <row r="99" spans="1:1" x14ac:dyDescent="0.2">
      <c r="A99" s="11"/>
    </row>
    <row r="100" spans="1:1" ht="25.5" x14ac:dyDescent="0.2">
      <c r="A100" s="11" t="s">
        <v>505</v>
      </c>
    </row>
    <row r="101" spans="1:1" x14ac:dyDescent="0.2">
      <c r="A101" s="11"/>
    </row>
    <row r="102" spans="1:1" x14ac:dyDescent="0.2">
      <c r="A102" s="11"/>
    </row>
    <row r="103" spans="1:1" x14ac:dyDescent="0.2">
      <c r="A103" s="11"/>
    </row>
    <row r="104" spans="1:1" x14ac:dyDescent="0.2">
      <c r="A104" s="11"/>
    </row>
    <row r="105" spans="1:1" x14ac:dyDescent="0.2">
      <c r="A105" s="11"/>
    </row>
    <row r="106" spans="1:1" x14ac:dyDescent="0.2">
      <c r="A106" s="11"/>
    </row>
    <row r="107" spans="1:1" x14ac:dyDescent="0.2">
      <c r="A107" s="11"/>
    </row>
    <row r="108" spans="1:1" x14ac:dyDescent="0.2">
      <c r="A108" s="11"/>
    </row>
    <row r="109" spans="1:1" x14ac:dyDescent="0.2">
      <c r="A109" s="11"/>
    </row>
    <row r="110" spans="1:1" x14ac:dyDescent="0.2">
      <c r="A110" s="11"/>
    </row>
    <row r="111" spans="1:1" x14ac:dyDescent="0.2">
      <c r="A111" s="11"/>
    </row>
    <row r="112" spans="1:1" x14ac:dyDescent="0.2">
      <c r="A112" s="11"/>
    </row>
    <row r="113" spans="1:1" x14ac:dyDescent="0.2">
      <c r="A113" s="11"/>
    </row>
    <row r="114" spans="1:1" x14ac:dyDescent="0.2">
      <c r="A114" s="11"/>
    </row>
    <row r="115" spans="1:1" x14ac:dyDescent="0.2">
      <c r="A115" s="11"/>
    </row>
    <row r="116" spans="1:1" x14ac:dyDescent="0.2">
      <c r="A116" s="11"/>
    </row>
    <row r="117" spans="1:1" x14ac:dyDescent="0.2">
      <c r="A117" s="11"/>
    </row>
    <row r="118" spans="1:1" x14ac:dyDescent="0.2">
      <c r="A118" s="11"/>
    </row>
    <row r="119" spans="1:1" x14ac:dyDescent="0.2">
      <c r="A119" s="11"/>
    </row>
    <row r="120" spans="1:1" x14ac:dyDescent="0.2">
      <c r="A120" s="11"/>
    </row>
    <row r="121" spans="1:1" x14ac:dyDescent="0.2">
      <c r="A121" s="11"/>
    </row>
  </sheetData>
  <sheetProtection algorithmName="SHA-512" hashValue="FNWtKvxPMSsZuj4LzUCakhwCFl/FKxabb+Ud778IqlgF1SoOkUA1BaxS4pe2mT1RZm5o24iBrQnWWzntqXGoiA==" saltValue="R4h2NGJ16K8jpUkFGb+4C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9"/>
  <sheetViews>
    <sheetView topLeftCell="A38" zoomScale="80" zoomScaleNormal="80" workbookViewId="0">
      <selection activeCell="C81" sqref="C81"/>
    </sheetView>
  </sheetViews>
  <sheetFormatPr defaultColWidth="9.140625" defaultRowHeight="12.75" x14ac:dyDescent="0.2"/>
  <cols>
    <col min="1" max="1" width="14.42578125" style="16" customWidth="1"/>
    <col min="2" max="2" width="23" style="2" customWidth="1"/>
    <col min="3" max="3" width="14" style="17" customWidth="1"/>
    <col min="4" max="4" width="18.5703125" style="17" customWidth="1"/>
    <col min="5" max="16384" width="9.140625" style="2"/>
  </cols>
  <sheetData>
    <row r="1" spans="1:6" ht="39" customHeight="1" x14ac:dyDescent="0.2">
      <c r="A1" s="59" t="s">
        <v>512</v>
      </c>
      <c r="B1" s="59"/>
      <c r="C1" s="59"/>
      <c r="D1" s="59"/>
      <c r="E1" s="59"/>
      <c r="F1" s="59"/>
    </row>
    <row r="2" spans="1:6" x14ac:dyDescent="0.2">
      <c r="A2" s="15"/>
      <c r="B2" s="13"/>
    </row>
    <row r="3" spans="1:6" x14ac:dyDescent="0.2">
      <c r="A3" s="15" t="s">
        <v>404</v>
      </c>
      <c r="B3" s="12" t="s">
        <v>510</v>
      </c>
      <c r="C3" s="17" t="s">
        <v>406</v>
      </c>
      <c r="D3" s="17" t="s">
        <v>405</v>
      </c>
      <c r="E3" s="14" t="s">
        <v>511</v>
      </c>
    </row>
    <row r="4" spans="1:6" x14ac:dyDescent="0.2">
      <c r="A4" s="15"/>
      <c r="B4" s="12"/>
    </row>
    <row r="5" spans="1:6" x14ac:dyDescent="0.2">
      <c r="A5" s="16">
        <v>1680</v>
      </c>
      <c r="B5" s="2" t="s">
        <v>20</v>
      </c>
      <c r="C5" s="17">
        <v>200</v>
      </c>
      <c r="D5" s="17">
        <v>24</v>
      </c>
    </row>
    <row r="6" spans="1:6" x14ac:dyDescent="0.2">
      <c r="A6" s="16">
        <v>358</v>
      </c>
      <c r="B6" s="2" t="s">
        <v>21</v>
      </c>
      <c r="C6" s="17">
        <v>270</v>
      </c>
      <c r="D6" s="17">
        <v>162</v>
      </c>
    </row>
    <row r="7" spans="1:6" x14ac:dyDescent="0.2">
      <c r="A7" s="16">
        <v>197</v>
      </c>
      <c r="B7" s="2" t="s">
        <v>22</v>
      </c>
      <c r="C7" s="17">
        <v>200</v>
      </c>
      <c r="D7" s="17">
        <v>65</v>
      </c>
    </row>
    <row r="8" spans="1:6" x14ac:dyDescent="0.2">
      <c r="A8" s="16">
        <v>59</v>
      </c>
      <c r="B8" s="2" t="s">
        <v>23</v>
      </c>
      <c r="C8" s="17">
        <v>200</v>
      </c>
      <c r="D8" s="17">
        <v>69</v>
      </c>
    </row>
    <row r="9" spans="1:6" x14ac:dyDescent="0.2">
      <c r="A9" s="16">
        <v>482</v>
      </c>
      <c r="B9" s="2" t="s">
        <v>24</v>
      </c>
      <c r="C9" s="17">
        <v>292</v>
      </c>
      <c r="D9" s="17">
        <v>175</v>
      </c>
    </row>
    <row r="10" spans="1:6" x14ac:dyDescent="0.2">
      <c r="A10" s="16">
        <v>613</v>
      </c>
      <c r="B10" s="2" t="s">
        <v>25</v>
      </c>
      <c r="C10" s="17">
        <v>252</v>
      </c>
      <c r="D10" s="17">
        <v>151</v>
      </c>
    </row>
    <row r="11" spans="1:6" x14ac:dyDescent="0.2">
      <c r="A11" s="16">
        <v>361</v>
      </c>
      <c r="B11" s="2" t="s">
        <v>26</v>
      </c>
      <c r="C11" s="17">
        <v>222</v>
      </c>
      <c r="D11" s="17" t="s">
        <v>338</v>
      </c>
    </row>
    <row r="12" spans="1:6" x14ac:dyDescent="0.2">
      <c r="A12" s="16">
        <v>141</v>
      </c>
      <c r="B12" s="2" t="s">
        <v>27</v>
      </c>
      <c r="C12" s="17">
        <v>228</v>
      </c>
      <c r="D12" s="17" t="s">
        <v>338</v>
      </c>
    </row>
    <row r="13" spans="1:6" x14ac:dyDescent="0.2">
      <c r="A13" s="16">
        <v>34</v>
      </c>
      <c r="B13" s="2" t="s">
        <v>28</v>
      </c>
      <c r="C13" s="17">
        <v>277</v>
      </c>
      <c r="D13" s="17">
        <v>166</v>
      </c>
    </row>
    <row r="14" spans="1:6" x14ac:dyDescent="0.2">
      <c r="A14" s="16">
        <v>484</v>
      </c>
      <c r="B14" s="2" t="s">
        <v>29</v>
      </c>
      <c r="C14" s="17">
        <v>217</v>
      </c>
      <c r="D14" s="17">
        <v>130</v>
      </c>
    </row>
    <row r="15" spans="1:6" x14ac:dyDescent="0.2">
      <c r="A15" s="16">
        <v>1723</v>
      </c>
      <c r="B15" s="2" t="s">
        <v>30</v>
      </c>
      <c r="C15" s="17">
        <v>200</v>
      </c>
      <c r="D15" s="17">
        <v>31</v>
      </c>
    </row>
    <row r="16" spans="1:6" x14ac:dyDescent="0.2">
      <c r="A16" s="16">
        <v>1959</v>
      </c>
      <c r="B16" s="2" t="s">
        <v>392</v>
      </c>
      <c r="C16" s="17">
        <v>200</v>
      </c>
      <c r="D16" s="17">
        <v>71</v>
      </c>
    </row>
    <row r="17" spans="1:4" x14ac:dyDescent="0.2">
      <c r="A17" s="16">
        <v>60</v>
      </c>
      <c r="B17" s="2" t="s">
        <v>31</v>
      </c>
      <c r="C17" s="17">
        <v>200</v>
      </c>
      <c r="D17" s="17">
        <v>23</v>
      </c>
    </row>
    <row r="18" spans="1:4" x14ac:dyDescent="0.2">
      <c r="A18" s="16">
        <v>307</v>
      </c>
      <c r="B18" s="2" t="s">
        <v>32</v>
      </c>
      <c r="C18" s="17">
        <v>300</v>
      </c>
      <c r="D18" s="17">
        <v>180</v>
      </c>
    </row>
    <row r="19" spans="1:4" x14ac:dyDescent="0.2">
      <c r="A19" s="16">
        <v>362</v>
      </c>
      <c r="B19" s="2" t="s">
        <v>33</v>
      </c>
      <c r="C19" s="17">
        <v>297</v>
      </c>
      <c r="D19" s="17">
        <v>178</v>
      </c>
    </row>
    <row r="20" spans="1:4" x14ac:dyDescent="0.2">
      <c r="A20" s="16">
        <v>363</v>
      </c>
      <c r="B20" s="2" t="s">
        <v>34</v>
      </c>
      <c r="C20" s="17">
        <v>323</v>
      </c>
      <c r="D20" s="17">
        <v>194</v>
      </c>
    </row>
    <row r="21" spans="1:4" x14ac:dyDescent="0.2">
      <c r="A21" s="16">
        <v>200</v>
      </c>
      <c r="B21" s="2" t="s">
        <v>35</v>
      </c>
      <c r="C21" s="17">
        <v>200</v>
      </c>
      <c r="D21" s="17">
        <v>93</v>
      </c>
    </row>
    <row r="22" spans="1:4" x14ac:dyDescent="0.2">
      <c r="A22" s="16">
        <v>202</v>
      </c>
      <c r="B22" s="2" t="s">
        <v>36</v>
      </c>
      <c r="C22" s="17">
        <v>263</v>
      </c>
      <c r="D22" s="17">
        <v>158</v>
      </c>
    </row>
    <row r="23" spans="1:4" x14ac:dyDescent="0.2">
      <c r="A23" s="16">
        <v>106</v>
      </c>
      <c r="B23" s="2" t="s">
        <v>37</v>
      </c>
      <c r="C23" s="17">
        <v>208</v>
      </c>
      <c r="D23" s="17">
        <v>125</v>
      </c>
    </row>
    <row r="24" spans="1:4" x14ac:dyDescent="0.2">
      <c r="A24" s="16">
        <v>743</v>
      </c>
      <c r="B24" s="2" t="s">
        <v>38</v>
      </c>
      <c r="C24" s="17">
        <v>200</v>
      </c>
      <c r="D24" s="17">
        <v>54</v>
      </c>
    </row>
    <row r="25" spans="1:4" x14ac:dyDescent="0.2">
      <c r="A25" s="16">
        <v>744</v>
      </c>
      <c r="B25" s="2" t="s">
        <v>39</v>
      </c>
      <c r="C25" s="17">
        <v>200</v>
      </c>
      <c r="D25" s="17">
        <v>24</v>
      </c>
    </row>
    <row r="26" spans="1:4" x14ac:dyDescent="0.2">
      <c r="A26" s="16">
        <v>308</v>
      </c>
      <c r="B26" s="2" t="s">
        <v>40</v>
      </c>
      <c r="C26" s="17">
        <v>200</v>
      </c>
      <c r="D26" s="17">
        <v>120</v>
      </c>
    </row>
    <row r="27" spans="1:4" x14ac:dyDescent="0.2">
      <c r="A27" s="16">
        <v>489</v>
      </c>
      <c r="B27" s="2" t="s">
        <v>41</v>
      </c>
      <c r="C27" s="17">
        <v>302</v>
      </c>
      <c r="D27" s="17">
        <v>181</v>
      </c>
    </row>
    <row r="28" spans="1:4" x14ac:dyDescent="0.2">
      <c r="A28" s="16">
        <v>203</v>
      </c>
      <c r="B28" s="2" t="s">
        <v>42</v>
      </c>
      <c r="C28" s="17">
        <v>200</v>
      </c>
      <c r="D28" s="17">
        <v>92</v>
      </c>
    </row>
    <row r="29" spans="1:4" x14ac:dyDescent="0.2">
      <c r="A29" s="16">
        <v>888</v>
      </c>
      <c r="B29" s="2" t="s">
        <v>43</v>
      </c>
      <c r="C29" s="17">
        <v>200</v>
      </c>
      <c r="D29" s="17">
        <v>104</v>
      </c>
    </row>
    <row r="30" spans="1:4" x14ac:dyDescent="0.2">
      <c r="A30" s="16">
        <v>1954</v>
      </c>
      <c r="B30" s="2" t="s">
        <v>401</v>
      </c>
      <c r="C30" s="17">
        <v>200</v>
      </c>
      <c r="D30" s="17">
        <v>82</v>
      </c>
    </row>
    <row r="31" spans="1:4" x14ac:dyDescent="0.2">
      <c r="A31" s="16">
        <v>889</v>
      </c>
      <c r="B31" s="2" t="s">
        <v>44</v>
      </c>
      <c r="C31" s="17">
        <v>200</v>
      </c>
      <c r="D31" s="17">
        <v>86</v>
      </c>
    </row>
    <row r="32" spans="1:4" x14ac:dyDescent="0.2">
      <c r="A32" s="16">
        <v>1945</v>
      </c>
      <c r="B32" s="2" t="s">
        <v>382</v>
      </c>
      <c r="C32" s="17">
        <v>200</v>
      </c>
      <c r="D32" s="17">
        <v>76</v>
      </c>
    </row>
    <row r="33" spans="1:4" x14ac:dyDescent="0.2">
      <c r="A33" s="16">
        <v>1724</v>
      </c>
      <c r="B33" s="2" t="s">
        <v>45</v>
      </c>
      <c r="C33" s="17">
        <v>200</v>
      </c>
      <c r="D33" s="17">
        <v>43</v>
      </c>
    </row>
    <row r="34" spans="1:4" x14ac:dyDescent="0.2">
      <c r="A34" s="16">
        <v>893</v>
      </c>
      <c r="B34" s="2" t="s">
        <v>407</v>
      </c>
      <c r="C34" s="17">
        <v>200</v>
      </c>
      <c r="D34" s="17">
        <v>30</v>
      </c>
    </row>
    <row r="35" spans="1:4" x14ac:dyDescent="0.2">
      <c r="A35" s="16">
        <v>373</v>
      </c>
      <c r="B35" s="2" t="s">
        <v>408</v>
      </c>
      <c r="C35" s="17">
        <v>200</v>
      </c>
      <c r="D35" s="17">
        <v>57</v>
      </c>
    </row>
    <row r="36" spans="1:4" x14ac:dyDescent="0.2">
      <c r="A36" s="16">
        <v>748</v>
      </c>
      <c r="B36" s="2" t="s">
        <v>46</v>
      </c>
      <c r="C36" s="17">
        <v>203</v>
      </c>
      <c r="D36" s="17" t="s">
        <v>338</v>
      </c>
    </row>
    <row r="37" spans="1:4" x14ac:dyDescent="0.2">
      <c r="A37" s="16">
        <v>1859</v>
      </c>
      <c r="B37" s="2" t="s">
        <v>47</v>
      </c>
      <c r="C37" s="17">
        <v>200</v>
      </c>
      <c r="D37" s="17">
        <v>40</v>
      </c>
    </row>
    <row r="38" spans="1:4" x14ac:dyDescent="0.2">
      <c r="A38" s="16">
        <v>1721</v>
      </c>
      <c r="B38" s="2" t="s">
        <v>48</v>
      </c>
      <c r="C38" s="17">
        <v>200</v>
      </c>
      <c r="D38" s="17">
        <v>75</v>
      </c>
    </row>
    <row r="39" spans="1:4" x14ac:dyDescent="0.2">
      <c r="A39" s="16">
        <v>753</v>
      </c>
      <c r="B39" s="2" t="s">
        <v>50</v>
      </c>
      <c r="C39" s="17">
        <v>207</v>
      </c>
      <c r="D39" s="17">
        <v>124</v>
      </c>
    </row>
    <row r="40" spans="1:4" x14ac:dyDescent="0.2">
      <c r="A40" s="16">
        <v>209</v>
      </c>
      <c r="B40" s="2" t="s">
        <v>51</v>
      </c>
      <c r="C40" s="17">
        <v>200</v>
      </c>
      <c r="D40" s="17" t="s">
        <v>338</v>
      </c>
    </row>
    <row r="41" spans="1:4" x14ac:dyDescent="0.2">
      <c r="A41" s="16">
        <v>375</v>
      </c>
      <c r="B41" s="2" t="s">
        <v>52</v>
      </c>
      <c r="C41" s="17">
        <v>287</v>
      </c>
      <c r="D41" s="17" t="s">
        <v>338</v>
      </c>
    </row>
    <row r="42" spans="1:4" x14ac:dyDescent="0.2">
      <c r="A42" s="16">
        <v>1728</v>
      </c>
      <c r="B42" s="2" t="s">
        <v>53</v>
      </c>
      <c r="C42" s="17">
        <v>200</v>
      </c>
      <c r="D42" s="17">
        <v>62</v>
      </c>
    </row>
    <row r="43" spans="1:4" x14ac:dyDescent="0.2">
      <c r="A43" s="16">
        <v>376</v>
      </c>
      <c r="B43" s="2" t="s">
        <v>54</v>
      </c>
      <c r="C43" s="17">
        <v>245</v>
      </c>
      <c r="D43" s="17">
        <v>147</v>
      </c>
    </row>
    <row r="44" spans="1:4" x14ac:dyDescent="0.2">
      <c r="A44" s="16">
        <v>377</v>
      </c>
      <c r="B44" s="2" t="s">
        <v>55</v>
      </c>
      <c r="C44" s="17">
        <v>200</v>
      </c>
      <c r="D44" s="17">
        <v>116</v>
      </c>
    </row>
    <row r="45" spans="1:4" x14ac:dyDescent="0.2">
      <c r="A45" s="16">
        <v>1901</v>
      </c>
      <c r="B45" s="2" t="s">
        <v>56</v>
      </c>
      <c r="C45" s="17">
        <v>200</v>
      </c>
      <c r="D45" s="17">
        <v>97</v>
      </c>
    </row>
    <row r="46" spans="1:4" x14ac:dyDescent="0.2">
      <c r="A46" s="16">
        <v>755</v>
      </c>
      <c r="B46" s="2" t="s">
        <v>57</v>
      </c>
      <c r="C46" s="17">
        <v>200</v>
      </c>
      <c r="D46" s="17">
        <v>70</v>
      </c>
    </row>
    <row r="47" spans="1:4" x14ac:dyDescent="0.2">
      <c r="A47" s="16">
        <v>1681</v>
      </c>
      <c r="B47" s="2" t="s">
        <v>58</v>
      </c>
      <c r="C47" s="17">
        <v>200</v>
      </c>
      <c r="D47" s="17">
        <v>25</v>
      </c>
    </row>
    <row r="48" spans="1:4" x14ac:dyDescent="0.2">
      <c r="A48" s="16">
        <v>147</v>
      </c>
      <c r="B48" s="2" t="s">
        <v>59</v>
      </c>
      <c r="C48" s="17">
        <v>225</v>
      </c>
      <c r="D48" s="17">
        <v>135</v>
      </c>
    </row>
    <row r="49" spans="1:4" x14ac:dyDescent="0.2">
      <c r="A49" s="16">
        <v>654</v>
      </c>
      <c r="B49" s="2" t="s">
        <v>60</v>
      </c>
      <c r="C49" s="17">
        <v>200</v>
      </c>
      <c r="D49" s="17">
        <v>46</v>
      </c>
    </row>
    <row r="50" spans="1:4" x14ac:dyDescent="0.2">
      <c r="A50" s="16">
        <v>757</v>
      </c>
      <c r="B50" s="2" t="s">
        <v>61</v>
      </c>
      <c r="C50" s="17">
        <v>200</v>
      </c>
      <c r="D50" s="17">
        <v>88</v>
      </c>
    </row>
    <row r="51" spans="1:4" x14ac:dyDescent="0.2">
      <c r="A51" s="16">
        <v>758</v>
      </c>
      <c r="B51" s="2" t="s">
        <v>62</v>
      </c>
      <c r="C51" s="17">
        <v>253</v>
      </c>
      <c r="D51" s="17">
        <v>152</v>
      </c>
    </row>
    <row r="52" spans="1:4" x14ac:dyDescent="0.2">
      <c r="A52" s="16">
        <v>501</v>
      </c>
      <c r="B52" s="2" t="s">
        <v>63</v>
      </c>
      <c r="C52" s="17">
        <v>200</v>
      </c>
      <c r="D52" s="17">
        <v>104</v>
      </c>
    </row>
    <row r="53" spans="1:4" x14ac:dyDescent="0.2">
      <c r="A53" s="16">
        <v>1876</v>
      </c>
      <c r="B53" s="2" t="s">
        <v>64</v>
      </c>
      <c r="C53" s="17">
        <v>200</v>
      </c>
      <c r="D53" s="17">
        <v>30</v>
      </c>
    </row>
    <row r="54" spans="1:4" x14ac:dyDescent="0.2">
      <c r="A54" s="16">
        <v>213</v>
      </c>
      <c r="B54" s="2" t="s">
        <v>65</v>
      </c>
      <c r="C54" s="17">
        <v>200</v>
      </c>
      <c r="D54" s="17">
        <v>54</v>
      </c>
    </row>
    <row r="55" spans="1:4" x14ac:dyDescent="0.2">
      <c r="A55" s="16">
        <v>899</v>
      </c>
      <c r="B55" s="2" t="s">
        <v>66</v>
      </c>
      <c r="C55" s="17">
        <v>243</v>
      </c>
      <c r="D55" s="17">
        <v>146</v>
      </c>
    </row>
    <row r="56" spans="1:4" x14ac:dyDescent="0.2">
      <c r="A56" s="16">
        <v>312</v>
      </c>
      <c r="B56" s="2" t="s">
        <v>67</v>
      </c>
      <c r="C56" s="17">
        <v>200</v>
      </c>
      <c r="D56" s="17">
        <v>97</v>
      </c>
    </row>
    <row r="57" spans="1:4" x14ac:dyDescent="0.2">
      <c r="A57" s="16">
        <v>313</v>
      </c>
      <c r="B57" s="2" t="s">
        <v>68</v>
      </c>
      <c r="C57" s="17">
        <v>212</v>
      </c>
      <c r="D57" s="17" t="s">
        <v>338</v>
      </c>
    </row>
    <row r="58" spans="1:4" x14ac:dyDescent="0.2">
      <c r="A58" s="16">
        <v>214</v>
      </c>
      <c r="B58" s="2" t="s">
        <v>69</v>
      </c>
      <c r="C58" s="17">
        <v>200</v>
      </c>
      <c r="D58" s="17">
        <v>52</v>
      </c>
    </row>
    <row r="59" spans="1:4" x14ac:dyDescent="0.2">
      <c r="A59" s="16">
        <v>502</v>
      </c>
      <c r="B59" s="2" t="s">
        <v>70</v>
      </c>
      <c r="C59" s="17">
        <v>327</v>
      </c>
      <c r="D59" s="17">
        <v>196</v>
      </c>
    </row>
    <row r="60" spans="1:4" x14ac:dyDescent="0.2">
      <c r="A60" s="16">
        <v>383</v>
      </c>
      <c r="B60" s="2" t="s">
        <v>71</v>
      </c>
      <c r="C60" s="17">
        <v>200</v>
      </c>
      <c r="D60" s="17">
        <v>112</v>
      </c>
    </row>
    <row r="61" spans="1:4" x14ac:dyDescent="0.2">
      <c r="A61" s="16">
        <v>109</v>
      </c>
      <c r="B61" s="2" t="s">
        <v>72</v>
      </c>
      <c r="C61" s="17">
        <v>200</v>
      </c>
      <c r="D61" s="17">
        <v>32</v>
      </c>
    </row>
    <row r="62" spans="1:4" x14ac:dyDescent="0.2">
      <c r="A62" s="16">
        <v>1706</v>
      </c>
      <c r="B62" s="2" t="s">
        <v>73</v>
      </c>
      <c r="C62" s="17">
        <v>200</v>
      </c>
      <c r="D62" s="17">
        <v>62</v>
      </c>
    </row>
    <row r="63" spans="1:4" x14ac:dyDescent="0.2">
      <c r="A63" s="16">
        <v>216</v>
      </c>
      <c r="B63" s="2" t="s">
        <v>74</v>
      </c>
      <c r="C63" s="17">
        <v>228</v>
      </c>
      <c r="D63" s="17">
        <v>137</v>
      </c>
    </row>
    <row r="64" spans="1:4" x14ac:dyDescent="0.2">
      <c r="A64" s="16">
        <v>148</v>
      </c>
      <c r="B64" s="2" t="s">
        <v>75</v>
      </c>
      <c r="C64" s="17">
        <v>200</v>
      </c>
      <c r="D64" s="17">
        <v>49</v>
      </c>
    </row>
    <row r="65" spans="1:4" x14ac:dyDescent="0.2">
      <c r="A65" s="16">
        <v>1891</v>
      </c>
      <c r="B65" s="2" t="s">
        <v>76</v>
      </c>
      <c r="C65" s="17">
        <v>200</v>
      </c>
      <c r="D65" s="17">
        <v>58</v>
      </c>
    </row>
    <row r="66" spans="1:4" x14ac:dyDescent="0.2">
      <c r="A66" s="16">
        <v>310</v>
      </c>
      <c r="B66" s="2" t="s">
        <v>77</v>
      </c>
      <c r="C66" s="17">
        <v>200</v>
      </c>
      <c r="D66" s="17" t="s">
        <v>338</v>
      </c>
    </row>
    <row r="67" spans="1:4" x14ac:dyDescent="0.2">
      <c r="A67" s="16">
        <v>1940</v>
      </c>
      <c r="B67" s="2" t="s">
        <v>409</v>
      </c>
      <c r="C67" s="17">
        <v>200</v>
      </c>
      <c r="D67" s="17">
        <v>40</v>
      </c>
    </row>
    <row r="68" spans="1:4" x14ac:dyDescent="0.2">
      <c r="A68" s="16">
        <v>736</v>
      </c>
      <c r="B68" s="2" t="s">
        <v>78</v>
      </c>
      <c r="C68" s="17">
        <v>200</v>
      </c>
      <c r="D68" s="17" t="s">
        <v>338</v>
      </c>
    </row>
    <row r="69" spans="1:4" x14ac:dyDescent="0.2">
      <c r="A69" s="16">
        <v>1690</v>
      </c>
      <c r="B69" s="2" t="s">
        <v>79</v>
      </c>
      <c r="C69" s="17">
        <v>200</v>
      </c>
      <c r="D69" s="17">
        <v>30</v>
      </c>
    </row>
    <row r="70" spans="1:4" x14ac:dyDescent="0.2">
      <c r="A70" s="16">
        <v>503</v>
      </c>
      <c r="B70" s="2" t="s">
        <v>80</v>
      </c>
      <c r="C70" s="17">
        <v>313</v>
      </c>
      <c r="D70" s="17">
        <v>188</v>
      </c>
    </row>
    <row r="71" spans="1:4" x14ac:dyDescent="0.2">
      <c r="A71" s="16">
        <v>400</v>
      </c>
      <c r="B71" s="2" t="s">
        <v>81</v>
      </c>
      <c r="C71" s="17">
        <v>233</v>
      </c>
      <c r="D71" s="17">
        <v>140</v>
      </c>
    </row>
    <row r="72" spans="1:4" x14ac:dyDescent="0.2">
      <c r="A72" s="16">
        <v>762</v>
      </c>
      <c r="B72" s="2" t="s">
        <v>82</v>
      </c>
      <c r="C72" s="17">
        <v>200</v>
      </c>
      <c r="D72" s="17">
        <v>64</v>
      </c>
    </row>
    <row r="73" spans="1:4" x14ac:dyDescent="0.2">
      <c r="A73" s="16">
        <v>150</v>
      </c>
      <c r="B73" s="2" t="s">
        <v>83</v>
      </c>
      <c r="C73" s="17">
        <v>200</v>
      </c>
      <c r="D73" s="17">
        <v>120</v>
      </c>
    </row>
    <row r="74" spans="1:4" x14ac:dyDescent="0.2">
      <c r="A74" s="16">
        <v>384</v>
      </c>
      <c r="B74" s="2" t="s">
        <v>84</v>
      </c>
      <c r="C74" s="17">
        <v>292</v>
      </c>
      <c r="D74" s="17">
        <v>175</v>
      </c>
    </row>
    <row r="75" spans="1:4" x14ac:dyDescent="0.2">
      <c r="A75" s="16">
        <v>1774</v>
      </c>
      <c r="B75" s="2" t="s">
        <v>85</v>
      </c>
      <c r="C75" s="17">
        <v>200</v>
      </c>
      <c r="D75" s="17">
        <v>38</v>
      </c>
    </row>
    <row r="76" spans="1:4" x14ac:dyDescent="0.2">
      <c r="A76" s="16">
        <v>221</v>
      </c>
      <c r="B76" s="2" t="s">
        <v>86</v>
      </c>
      <c r="C76" s="17">
        <v>200</v>
      </c>
      <c r="D76" s="17">
        <v>118</v>
      </c>
    </row>
    <row r="77" spans="1:4" x14ac:dyDescent="0.2">
      <c r="A77" s="16">
        <v>222</v>
      </c>
      <c r="B77" s="2" t="s">
        <v>87</v>
      </c>
      <c r="C77" s="17">
        <v>200</v>
      </c>
      <c r="D77" s="17">
        <v>115</v>
      </c>
    </row>
    <row r="78" spans="1:4" x14ac:dyDescent="0.2">
      <c r="A78" s="16">
        <v>766</v>
      </c>
      <c r="B78" s="2" t="s">
        <v>88</v>
      </c>
      <c r="C78" s="17">
        <v>207</v>
      </c>
      <c r="D78" s="17" t="s">
        <v>338</v>
      </c>
    </row>
    <row r="79" spans="1:4" x14ac:dyDescent="0.2">
      <c r="A79" s="16">
        <v>505</v>
      </c>
      <c r="B79" s="2" t="s">
        <v>89</v>
      </c>
      <c r="C79" s="17">
        <v>258</v>
      </c>
      <c r="D79" s="17">
        <v>155</v>
      </c>
    </row>
    <row r="80" spans="1:4" x14ac:dyDescent="0.2">
      <c r="A80" s="16">
        <v>498</v>
      </c>
      <c r="B80" s="2" t="s">
        <v>90</v>
      </c>
      <c r="C80" s="17">
        <v>200</v>
      </c>
      <c r="D80" s="17">
        <v>76</v>
      </c>
    </row>
    <row r="81" spans="1:4" x14ac:dyDescent="0.2">
      <c r="A81" s="16">
        <v>1719</v>
      </c>
      <c r="B81" s="2" t="s">
        <v>91</v>
      </c>
      <c r="C81" s="17">
        <v>200</v>
      </c>
      <c r="D81" s="17" t="s">
        <v>338</v>
      </c>
    </row>
    <row r="82" spans="1:4" x14ac:dyDescent="0.2">
      <c r="A82" s="16">
        <v>303</v>
      </c>
      <c r="B82" s="2" t="s">
        <v>92</v>
      </c>
      <c r="C82" s="17">
        <v>200</v>
      </c>
      <c r="D82" s="17">
        <v>37</v>
      </c>
    </row>
    <row r="83" spans="1:4" x14ac:dyDescent="0.2">
      <c r="A83" s="16">
        <v>225</v>
      </c>
      <c r="B83" s="2" t="s">
        <v>93</v>
      </c>
      <c r="C83" s="17">
        <v>200</v>
      </c>
      <c r="D83" s="17">
        <v>94</v>
      </c>
    </row>
    <row r="84" spans="1:4" x14ac:dyDescent="0.2">
      <c r="A84" s="16">
        <v>226</v>
      </c>
      <c r="B84" s="2" t="s">
        <v>94</v>
      </c>
      <c r="C84" s="17">
        <v>200</v>
      </c>
      <c r="D84" s="17" t="s">
        <v>338</v>
      </c>
    </row>
    <row r="85" spans="1:4" x14ac:dyDescent="0.2">
      <c r="A85" s="16">
        <v>1980</v>
      </c>
      <c r="B85" s="2" t="s">
        <v>410</v>
      </c>
      <c r="C85" s="17">
        <v>260</v>
      </c>
      <c r="D85" s="17">
        <v>156</v>
      </c>
    </row>
    <row r="86" spans="1:4" x14ac:dyDescent="0.2">
      <c r="A86" s="16">
        <v>1711</v>
      </c>
      <c r="B86" s="2" t="s">
        <v>95</v>
      </c>
      <c r="C86" s="17">
        <v>200</v>
      </c>
      <c r="D86" s="17">
        <v>60</v>
      </c>
    </row>
    <row r="87" spans="1:4" x14ac:dyDescent="0.2">
      <c r="A87" s="16">
        <v>385</v>
      </c>
      <c r="B87" s="2" t="s">
        <v>96</v>
      </c>
      <c r="C87" s="17">
        <v>200</v>
      </c>
      <c r="D87" s="17" t="s">
        <v>338</v>
      </c>
    </row>
    <row r="88" spans="1:4" x14ac:dyDescent="0.2">
      <c r="A88" s="16">
        <v>228</v>
      </c>
      <c r="B88" s="2" t="s">
        <v>97</v>
      </c>
      <c r="C88" s="17">
        <v>200</v>
      </c>
      <c r="D88" s="17">
        <v>86</v>
      </c>
    </row>
    <row r="89" spans="1:4" x14ac:dyDescent="0.2">
      <c r="A89" s="16">
        <v>317</v>
      </c>
      <c r="B89" s="2" t="s">
        <v>98</v>
      </c>
      <c r="C89" s="17">
        <v>200</v>
      </c>
      <c r="D89" s="17">
        <v>70</v>
      </c>
    </row>
    <row r="90" spans="1:4" x14ac:dyDescent="0.2">
      <c r="A90" s="16">
        <v>1979</v>
      </c>
      <c r="B90" s="2" t="s">
        <v>411</v>
      </c>
      <c r="C90" s="17">
        <v>200</v>
      </c>
      <c r="D90" s="17">
        <v>42</v>
      </c>
    </row>
    <row r="91" spans="1:4" x14ac:dyDescent="0.2">
      <c r="A91" s="16">
        <v>770</v>
      </c>
      <c r="B91" s="2" t="s">
        <v>99</v>
      </c>
      <c r="C91" s="17">
        <v>200</v>
      </c>
      <c r="D91" s="17">
        <v>56</v>
      </c>
    </row>
    <row r="92" spans="1:4" x14ac:dyDescent="0.2">
      <c r="A92" s="16">
        <v>1903</v>
      </c>
      <c r="B92" s="2" t="s">
        <v>100</v>
      </c>
      <c r="C92" s="17">
        <v>200</v>
      </c>
      <c r="D92" s="17">
        <v>68</v>
      </c>
    </row>
    <row r="93" spans="1:4" x14ac:dyDescent="0.2">
      <c r="A93" s="16">
        <v>772</v>
      </c>
      <c r="B93" s="2" t="s">
        <v>101</v>
      </c>
      <c r="C93" s="17">
        <v>290</v>
      </c>
      <c r="D93" s="17">
        <v>174</v>
      </c>
    </row>
    <row r="94" spans="1:4" x14ac:dyDescent="0.2">
      <c r="A94" s="16">
        <v>230</v>
      </c>
      <c r="B94" s="2" t="s">
        <v>102</v>
      </c>
      <c r="C94" s="17">
        <v>200</v>
      </c>
      <c r="D94" s="17">
        <v>88</v>
      </c>
    </row>
    <row r="95" spans="1:4" x14ac:dyDescent="0.2">
      <c r="A95" s="16">
        <v>114</v>
      </c>
      <c r="B95" s="2" t="s">
        <v>103</v>
      </c>
      <c r="C95" s="17">
        <v>200</v>
      </c>
      <c r="D95" s="17">
        <v>68</v>
      </c>
    </row>
    <row r="96" spans="1:4" x14ac:dyDescent="0.2">
      <c r="A96" s="16">
        <v>388</v>
      </c>
      <c r="B96" s="2" t="s">
        <v>104</v>
      </c>
      <c r="C96" s="17">
        <v>253</v>
      </c>
      <c r="D96" s="17">
        <v>152</v>
      </c>
    </row>
    <row r="97" spans="1:4" x14ac:dyDescent="0.2">
      <c r="A97" s="16">
        <v>153</v>
      </c>
      <c r="B97" s="2" t="s">
        <v>105</v>
      </c>
      <c r="C97" s="17">
        <v>228</v>
      </c>
      <c r="D97" s="17">
        <v>137</v>
      </c>
    </row>
    <row r="98" spans="1:4" x14ac:dyDescent="0.2">
      <c r="A98" s="16">
        <v>232</v>
      </c>
      <c r="B98" s="2" t="s">
        <v>106</v>
      </c>
      <c r="C98" s="17">
        <v>200</v>
      </c>
      <c r="D98" s="17">
        <v>52</v>
      </c>
    </row>
    <row r="99" spans="1:4" x14ac:dyDescent="0.2">
      <c r="A99" s="16">
        <v>233</v>
      </c>
      <c r="B99" s="2" t="s">
        <v>107</v>
      </c>
      <c r="C99" s="17">
        <v>200</v>
      </c>
      <c r="D99" s="17" t="s">
        <v>338</v>
      </c>
    </row>
    <row r="100" spans="1:4" x14ac:dyDescent="0.2">
      <c r="A100" s="16">
        <v>777</v>
      </c>
      <c r="B100" s="2" t="s">
        <v>108</v>
      </c>
      <c r="C100" s="17">
        <v>207</v>
      </c>
      <c r="D100" s="17">
        <v>124</v>
      </c>
    </row>
    <row r="101" spans="1:4" x14ac:dyDescent="0.2">
      <c r="A101" s="16">
        <v>779</v>
      </c>
      <c r="B101" s="2" t="s">
        <v>109</v>
      </c>
      <c r="C101" s="17">
        <v>205</v>
      </c>
      <c r="D101" s="17">
        <v>123</v>
      </c>
    </row>
    <row r="102" spans="1:4" x14ac:dyDescent="0.2">
      <c r="A102" s="16">
        <v>1771</v>
      </c>
      <c r="B102" s="2" t="s">
        <v>110</v>
      </c>
      <c r="C102" s="17">
        <v>243</v>
      </c>
      <c r="D102" s="17">
        <v>146</v>
      </c>
    </row>
    <row r="103" spans="1:4" x14ac:dyDescent="0.2">
      <c r="A103" s="16">
        <v>1652</v>
      </c>
      <c r="B103" s="2" t="s">
        <v>111</v>
      </c>
      <c r="C103" s="17">
        <v>200</v>
      </c>
      <c r="D103" s="17">
        <v>64</v>
      </c>
    </row>
    <row r="104" spans="1:4" x14ac:dyDescent="0.2">
      <c r="A104" s="16">
        <v>907</v>
      </c>
      <c r="B104" s="2" t="s">
        <v>112</v>
      </c>
      <c r="C104" s="17">
        <v>200</v>
      </c>
      <c r="D104" s="17">
        <v>73</v>
      </c>
    </row>
    <row r="105" spans="1:4" x14ac:dyDescent="0.2">
      <c r="A105" s="16">
        <v>784</v>
      </c>
      <c r="B105" s="2" t="s">
        <v>113</v>
      </c>
      <c r="C105" s="17">
        <v>200</v>
      </c>
      <c r="D105" s="17">
        <v>85</v>
      </c>
    </row>
    <row r="106" spans="1:4" x14ac:dyDescent="0.2">
      <c r="A106" s="16">
        <v>1924</v>
      </c>
      <c r="B106" s="2" t="s">
        <v>375</v>
      </c>
      <c r="C106" s="17">
        <v>200</v>
      </c>
      <c r="D106" s="17">
        <v>51</v>
      </c>
    </row>
    <row r="107" spans="1:4" x14ac:dyDescent="0.2">
      <c r="A107" s="16">
        <v>664</v>
      </c>
      <c r="B107" s="2" t="s">
        <v>114</v>
      </c>
      <c r="C107" s="17">
        <v>200</v>
      </c>
      <c r="D107" s="17">
        <v>81</v>
      </c>
    </row>
    <row r="108" spans="1:4" x14ac:dyDescent="0.2">
      <c r="A108" s="16">
        <v>785</v>
      </c>
      <c r="B108" s="2" t="s">
        <v>115</v>
      </c>
      <c r="C108" s="17">
        <v>200</v>
      </c>
      <c r="D108" s="17">
        <v>107</v>
      </c>
    </row>
    <row r="109" spans="1:4" x14ac:dyDescent="0.2">
      <c r="A109" s="16">
        <v>1942</v>
      </c>
      <c r="B109" s="2" t="s">
        <v>381</v>
      </c>
      <c r="C109" s="17">
        <v>268</v>
      </c>
      <c r="D109" s="17" t="s">
        <v>338</v>
      </c>
    </row>
    <row r="110" spans="1:4" x14ac:dyDescent="0.2">
      <c r="A110" s="16">
        <v>512</v>
      </c>
      <c r="B110" s="2" t="s">
        <v>116</v>
      </c>
      <c r="C110" s="17">
        <v>278</v>
      </c>
      <c r="D110" s="17">
        <v>167</v>
      </c>
    </row>
    <row r="111" spans="1:4" x14ac:dyDescent="0.2">
      <c r="A111" s="16">
        <v>513</v>
      </c>
      <c r="B111" s="2" t="s">
        <v>117</v>
      </c>
      <c r="C111" s="17">
        <v>323</v>
      </c>
      <c r="D111" s="17">
        <v>194</v>
      </c>
    </row>
    <row r="112" spans="1:4" x14ac:dyDescent="0.2">
      <c r="A112" s="16">
        <v>14</v>
      </c>
      <c r="B112" s="2" t="s">
        <v>118</v>
      </c>
      <c r="C112" s="17">
        <v>220</v>
      </c>
      <c r="D112" s="17" t="s">
        <v>338</v>
      </c>
    </row>
    <row r="113" spans="1:4" x14ac:dyDescent="0.2">
      <c r="A113" s="16">
        <v>1729</v>
      </c>
      <c r="B113" s="2" t="s">
        <v>119</v>
      </c>
      <c r="C113" s="17">
        <v>200</v>
      </c>
      <c r="D113" s="17">
        <v>38</v>
      </c>
    </row>
    <row r="114" spans="1:4" x14ac:dyDescent="0.2">
      <c r="A114" s="16">
        <v>158</v>
      </c>
      <c r="B114" s="2" t="s">
        <v>120</v>
      </c>
      <c r="C114" s="17">
        <v>200</v>
      </c>
      <c r="D114" s="17">
        <v>54</v>
      </c>
    </row>
    <row r="115" spans="1:4" x14ac:dyDescent="0.2">
      <c r="A115" s="16">
        <v>392</v>
      </c>
      <c r="B115" s="2" t="s">
        <v>121</v>
      </c>
      <c r="C115" s="17">
        <v>333</v>
      </c>
      <c r="D115" s="17" t="s">
        <v>338</v>
      </c>
    </row>
    <row r="116" spans="1:4" x14ac:dyDescent="0.2">
      <c r="A116" s="16">
        <v>394</v>
      </c>
      <c r="B116" s="2" t="s">
        <v>122</v>
      </c>
      <c r="C116" s="17">
        <v>208</v>
      </c>
      <c r="D116" s="17">
        <v>125</v>
      </c>
    </row>
    <row r="117" spans="1:4" x14ac:dyDescent="0.2">
      <c r="A117" s="16">
        <v>1655</v>
      </c>
      <c r="B117" s="2" t="s">
        <v>123</v>
      </c>
      <c r="C117" s="17">
        <v>200</v>
      </c>
      <c r="D117" s="17">
        <v>81</v>
      </c>
    </row>
    <row r="118" spans="1:4" x14ac:dyDescent="0.2">
      <c r="A118" s="16">
        <v>160</v>
      </c>
      <c r="B118" s="2" t="s">
        <v>124</v>
      </c>
      <c r="C118" s="17">
        <v>200</v>
      </c>
      <c r="D118" s="17">
        <v>55</v>
      </c>
    </row>
    <row r="119" spans="1:4" x14ac:dyDescent="0.2">
      <c r="A119" s="16">
        <v>243</v>
      </c>
      <c r="B119" s="2" t="s">
        <v>125</v>
      </c>
      <c r="C119" s="17">
        <v>253</v>
      </c>
      <c r="D119" s="17">
        <v>152</v>
      </c>
    </row>
    <row r="120" spans="1:4" x14ac:dyDescent="0.2">
      <c r="A120" s="16">
        <v>523</v>
      </c>
      <c r="B120" s="2" t="s">
        <v>126</v>
      </c>
      <c r="C120" s="17">
        <v>247</v>
      </c>
      <c r="D120" s="17">
        <v>148</v>
      </c>
    </row>
    <row r="121" spans="1:4" x14ac:dyDescent="0.2">
      <c r="A121" s="16">
        <v>72</v>
      </c>
      <c r="B121" s="2" t="s">
        <v>127</v>
      </c>
      <c r="C121" s="17">
        <v>200</v>
      </c>
      <c r="D121" s="17" t="s">
        <v>338</v>
      </c>
    </row>
    <row r="122" spans="1:4" x14ac:dyDescent="0.2">
      <c r="A122" s="16">
        <v>244</v>
      </c>
      <c r="B122" s="2" t="s">
        <v>128</v>
      </c>
      <c r="C122" s="17">
        <v>200</v>
      </c>
      <c r="D122" s="17">
        <v>105</v>
      </c>
    </row>
    <row r="123" spans="1:4" x14ac:dyDescent="0.2">
      <c r="A123" s="16">
        <v>396</v>
      </c>
      <c r="B123" s="2" t="s">
        <v>129</v>
      </c>
      <c r="C123" s="17">
        <v>248</v>
      </c>
      <c r="D123" s="17">
        <v>149</v>
      </c>
    </row>
    <row r="124" spans="1:4" x14ac:dyDescent="0.2">
      <c r="A124" s="16">
        <v>397</v>
      </c>
      <c r="B124" s="2" t="s">
        <v>130</v>
      </c>
      <c r="C124" s="17">
        <v>308</v>
      </c>
      <c r="D124" s="17">
        <v>185</v>
      </c>
    </row>
    <row r="125" spans="1:4" x14ac:dyDescent="0.2">
      <c r="A125" s="16">
        <v>246</v>
      </c>
      <c r="B125" s="2" t="s">
        <v>131</v>
      </c>
      <c r="C125" s="17">
        <v>200</v>
      </c>
      <c r="D125" s="17" t="s">
        <v>338</v>
      </c>
    </row>
    <row r="126" spans="1:4" x14ac:dyDescent="0.2">
      <c r="A126" s="16">
        <v>74</v>
      </c>
      <c r="B126" s="2" t="s">
        <v>132</v>
      </c>
      <c r="C126" s="17">
        <v>200</v>
      </c>
      <c r="D126" s="17">
        <v>64</v>
      </c>
    </row>
    <row r="127" spans="1:4" x14ac:dyDescent="0.2">
      <c r="A127" s="16">
        <v>917</v>
      </c>
      <c r="B127" s="2" t="s">
        <v>133</v>
      </c>
      <c r="C127" s="17">
        <v>262</v>
      </c>
      <c r="D127" s="17">
        <v>157</v>
      </c>
    </row>
    <row r="128" spans="1:4" x14ac:dyDescent="0.2">
      <c r="A128" s="16">
        <v>1658</v>
      </c>
      <c r="B128" s="2" t="s">
        <v>134</v>
      </c>
      <c r="C128" s="17">
        <v>200</v>
      </c>
      <c r="D128" s="17">
        <v>39</v>
      </c>
    </row>
    <row r="129" spans="1:4" x14ac:dyDescent="0.2">
      <c r="A129" s="16">
        <v>399</v>
      </c>
      <c r="B129" s="2" t="s">
        <v>135</v>
      </c>
      <c r="C129" s="17">
        <v>242</v>
      </c>
      <c r="D129" s="17">
        <v>145</v>
      </c>
    </row>
    <row r="130" spans="1:4" x14ac:dyDescent="0.2">
      <c r="A130" s="16">
        <v>163</v>
      </c>
      <c r="B130" s="2" t="s">
        <v>136</v>
      </c>
      <c r="C130" s="17">
        <v>200</v>
      </c>
      <c r="D130" s="17">
        <v>62</v>
      </c>
    </row>
    <row r="131" spans="1:4" x14ac:dyDescent="0.2">
      <c r="A131" s="16">
        <v>530</v>
      </c>
      <c r="B131" s="2" t="s">
        <v>137</v>
      </c>
      <c r="C131" s="17">
        <v>220</v>
      </c>
      <c r="D131" s="17" t="s">
        <v>338</v>
      </c>
    </row>
    <row r="132" spans="1:4" x14ac:dyDescent="0.2">
      <c r="A132" s="16">
        <v>794</v>
      </c>
      <c r="B132" s="2" t="s">
        <v>138</v>
      </c>
      <c r="C132" s="17">
        <v>270</v>
      </c>
      <c r="D132" s="17">
        <v>162</v>
      </c>
    </row>
    <row r="133" spans="1:4" x14ac:dyDescent="0.2">
      <c r="A133" s="16">
        <v>531</v>
      </c>
      <c r="B133" s="2" t="s">
        <v>139</v>
      </c>
      <c r="C133" s="17">
        <v>318</v>
      </c>
      <c r="D133" s="17">
        <v>191</v>
      </c>
    </row>
    <row r="134" spans="1:4" x14ac:dyDescent="0.2">
      <c r="A134" s="16">
        <v>164</v>
      </c>
      <c r="B134" s="2" t="s">
        <v>412</v>
      </c>
      <c r="C134" s="17">
        <v>242</v>
      </c>
      <c r="D134" s="17">
        <v>145</v>
      </c>
    </row>
    <row r="135" spans="1:4" x14ac:dyDescent="0.2">
      <c r="A135" s="16">
        <v>1966</v>
      </c>
      <c r="B135" s="2" t="s">
        <v>393</v>
      </c>
      <c r="C135" s="17">
        <v>200</v>
      </c>
      <c r="D135" s="17">
        <v>28</v>
      </c>
    </row>
    <row r="136" spans="1:4" x14ac:dyDescent="0.2">
      <c r="A136" s="16">
        <v>252</v>
      </c>
      <c r="B136" s="2" t="s">
        <v>140</v>
      </c>
      <c r="C136" s="17">
        <v>200</v>
      </c>
      <c r="D136" s="17" t="s">
        <v>338</v>
      </c>
    </row>
    <row r="137" spans="1:4" x14ac:dyDescent="0.2">
      <c r="A137" s="16">
        <v>797</v>
      </c>
      <c r="B137" s="2" t="s">
        <v>141</v>
      </c>
      <c r="C137" s="17">
        <v>200</v>
      </c>
      <c r="D137" s="17" t="s">
        <v>338</v>
      </c>
    </row>
    <row r="138" spans="1:4" x14ac:dyDescent="0.2">
      <c r="A138" s="16">
        <v>534</v>
      </c>
      <c r="B138" s="2" t="s">
        <v>142</v>
      </c>
      <c r="C138" s="17">
        <v>265</v>
      </c>
      <c r="D138" s="17">
        <v>159</v>
      </c>
    </row>
    <row r="139" spans="1:4" x14ac:dyDescent="0.2">
      <c r="A139" s="16">
        <v>798</v>
      </c>
      <c r="B139" s="2" t="s">
        <v>143</v>
      </c>
      <c r="C139" s="17">
        <v>200</v>
      </c>
      <c r="D139" s="17">
        <v>41</v>
      </c>
    </row>
    <row r="140" spans="1:4" x14ac:dyDescent="0.2">
      <c r="A140" s="16">
        <v>402</v>
      </c>
      <c r="B140" s="2" t="s">
        <v>144</v>
      </c>
      <c r="C140" s="17">
        <v>283</v>
      </c>
      <c r="D140" s="17">
        <v>170</v>
      </c>
    </row>
    <row r="141" spans="1:4" x14ac:dyDescent="0.2">
      <c r="A141" s="16">
        <v>1963</v>
      </c>
      <c r="B141" s="2" t="s">
        <v>394</v>
      </c>
      <c r="C141" s="17">
        <v>200</v>
      </c>
      <c r="D141" s="17">
        <v>74</v>
      </c>
    </row>
    <row r="142" spans="1:4" x14ac:dyDescent="0.2">
      <c r="A142" s="16">
        <v>1735</v>
      </c>
      <c r="B142" s="2" t="s">
        <v>145</v>
      </c>
      <c r="C142" s="17">
        <v>200</v>
      </c>
      <c r="D142" s="17">
        <v>41</v>
      </c>
    </row>
    <row r="143" spans="1:4" x14ac:dyDescent="0.2">
      <c r="A143" s="16">
        <v>1911</v>
      </c>
      <c r="B143" s="2" t="s">
        <v>368</v>
      </c>
      <c r="C143" s="17">
        <v>200</v>
      </c>
      <c r="D143" s="17">
        <v>37</v>
      </c>
    </row>
    <row r="144" spans="1:4" x14ac:dyDescent="0.2">
      <c r="A144" s="16">
        <v>118</v>
      </c>
      <c r="B144" s="2" t="s">
        <v>146</v>
      </c>
      <c r="C144" s="17">
        <v>200</v>
      </c>
      <c r="D144" s="17">
        <v>91</v>
      </c>
    </row>
    <row r="145" spans="1:4" x14ac:dyDescent="0.2">
      <c r="A145" s="16">
        <v>405</v>
      </c>
      <c r="B145" s="2" t="s">
        <v>147</v>
      </c>
      <c r="C145" s="17">
        <v>315</v>
      </c>
      <c r="D145" s="17">
        <v>189</v>
      </c>
    </row>
    <row r="146" spans="1:4" x14ac:dyDescent="0.2">
      <c r="A146" s="16">
        <v>1507</v>
      </c>
      <c r="B146" s="2" t="s">
        <v>148</v>
      </c>
      <c r="C146" s="17">
        <v>200</v>
      </c>
      <c r="D146" s="17" t="s">
        <v>338</v>
      </c>
    </row>
    <row r="147" spans="1:4" x14ac:dyDescent="0.2">
      <c r="A147" s="16">
        <v>321</v>
      </c>
      <c r="B147" s="2" t="s">
        <v>149</v>
      </c>
      <c r="C147" s="17">
        <v>230</v>
      </c>
      <c r="D147" s="17">
        <v>138</v>
      </c>
    </row>
    <row r="148" spans="1:4" x14ac:dyDescent="0.2">
      <c r="A148" s="16">
        <v>406</v>
      </c>
      <c r="B148" s="2" t="s">
        <v>150</v>
      </c>
      <c r="C148" s="17">
        <v>293</v>
      </c>
      <c r="D148" s="17">
        <v>176</v>
      </c>
    </row>
    <row r="149" spans="1:4" x14ac:dyDescent="0.2">
      <c r="A149" s="16">
        <v>677</v>
      </c>
      <c r="B149" s="2" t="s">
        <v>151</v>
      </c>
      <c r="C149" s="17">
        <v>200</v>
      </c>
      <c r="D149" s="17">
        <v>32</v>
      </c>
    </row>
    <row r="150" spans="1:4" x14ac:dyDescent="0.2">
      <c r="A150" s="16">
        <v>353</v>
      </c>
      <c r="B150" s="2" t="s">
        <v>152</v>
      </c>
      <c r="C150" s="17">
        <v>265</v>
      </c>
      <c r="D150" s="17">
        <v>159</v>
      </c>
    </row>
    <row r="151" spans="1:4" x14ac:dyDescent="0.2">
      <c r="A151" s="16">
        <v>1884</v>
      </c>
      <c r="B151" s="2" t="s">
        <v>153</v>
      </c>
      <c r="C151" s="17">
        <v>200</v>
      </c>
      <c r="D151" s="17">
        <v>88</v>
      </c>
    </row>
    <row r="152" spans="1:4" x14ac:dyDescent="0.2">
      <c r="A152" s="16">
        <v>166</v>
      </c>
      <c r="B152" s="2" t="s">
        <v>154</v>
      </c>
      <c r="C152" s="17">
        <v>200</v>
      </c>
      <c r="D152" s="17">
        <v>92</v>
      </c>
    </row>
    <row r="153" spans="1:4" x14ac:dyDescent="0.2">
      <c r="A153" s="16">
        <v>678</v>
      </c>
      <c r="B153" s="2" t="s">
        <v>155</v>
      </c>
      <c r="C153" s="17">
        <v>200</v>
      </c>
      <c r="D153" s="17">
        <v>83</v>
      </c>
    </row>
    <row r="154" spans="1:4" x14ac:dyDescent="0.2">
      <c r="A154" s="16">
        <v>537</v>
      </c>
      <c r="B154" s="2" t="s">
        <v>156</v>
      </c>
      <c r="C154" s="17">
        <v>305</v>
      </c>
      <c r="D154" s="17">
        <v>183</v>
      </c>
    </row>
    <row r="155" spans="1:4" x14ac:dyDescent="0.2">
      <c r="A155" s="16">
        <v>928</v>
      </c>
      <c r="B155" s="2" t="s">
        <v>157</v>
      </c>
      <c r="C155" s="17">
        <v>265</v>
      </c>
      <c r="D155" s="17">
        <v>159</v>
      </c>
    </row>
    <row r="156" spans="1:4" x14ac:dyDescent="0.2">
      <c r="A156" s="16">
        <v>1598</v>
      </c>
      <c r="B156" s="2" t="s">
        <v>158</v>
      </c>
      <c r="C156" s="17">
        <v>200</v>
      </c>
      <c r="D156" s="17">
        <v>67</v>
      </c>
    </row>
    <row r="157" spans="1:4" x14ac:dyDescent="0.2">
      <c r="A157" s="16">
        <v>542</v>
      </c>
      <c r="B157" s="2" t="s">
        <v>159</v>
      </c>
      <c r="C157" s="17">
        <v>308</v>
      </c>
      <c r="D157" s="17">
        <v>185</v>
      </c>
    </row>
    <row r="158" spans="1:4" x14ac:dyDescent="0.2">
      <c r="A158" s="16">
        <v>1931</v>
      </c>
      <c r="B158" s="2" t="s">
        <v>377</v>
      </c>
      <c r="C158" s="17">
        <v>200</v>
      </c>
      <c r="D158" s="17">
        <v>84</v>
      </c>
    </row>
    <row r="159" spans="1:4" x14ac:dyDescent="0.2">
      <c r="A159" s="16">
        <v>1659</v>
      </c>
      <c r="B159" s="2" t="s">
        <v>160</v>
      </c>
      <c r="C159" s="17">
        <v>200</v>
      </c>
      <c r="D159" s="17">
        <v>82</v>
      </c>
    </row>
    <row r="160" spans="1:4" x14ac:dyDescent="0.2">
      <c r="A160" s="16">
        <v>1982</v>
      </c>
      <c r="B160" s="2" t="s">
        <v>413</v>
      </c>
      <c r="C160" s="17">
        <v>200</v>
      </c>
      <c r="D160" s="17">
        <v>57</v>
      </c>
    </row>
    <row r="161" spans="1:4" x14ac:dyDescent="0.2">
      <c r="A161" s="16">
        <v>882</v>
      </c>
      <c r="B161" s="2" t="s">
        <v>161</v>
      </c>
      <c r="C161" s="17">
        <v>240</v>
      </c>
      <c r="D161" s="17">
        <v>144</v>
      </c>
    </row>
    <row r="162" spans="1:4" x14ac:dyDescent="0.2">
      <c r="A162" s="16">
        <v>415</v>
      </c>
      <c r="B162" s="2" t="s">
        <v>162</v>
      </c>
      <c r="C162" s="17">
        <v>200</v>
      </c>
      <c r="D162" s="17">
        <v>106</v>
      </c>
    </row>
    <row r="163" spans="1:4" x14ac:dyDescent="0.2">
      <c r="A163" s="16">
        <v>1621</v>
      </c>
      <c r="B163" s="2" t="s">
        <v>163</v>
      </c>
      <c r="C163" s="17">
        <v>263</v>
      </c>
      <c r="D163" s="17">
        <v>158</v>
      </c>
    </row>
    <row r="164" spans="1:4" x14ac:dyDescent="0.2">
      <c r="A164" s="16">
        <v>417</v>
      </c>
      <c r="B164" s="2" t="s">
        <v>164</v>
      </c>
      <c r="C164" s="17">
        <v>217</v>
      </c>
      <c r="D164" s="17">
        <v>130</v>
      </c>
    </row>
    <row r="165" spans="1:4" x14ac:dyDescent="0.2">
      <c r="A165" s="16">
        <v>80</v>
      </c>
      <c r="B165" s="2" t="s">
        <v>165</v>
      </c>
      <c r="C165" s="17">
        <v>200</v>
      </c>
      <c r="D165" s="17" t="s">
        <v>338</v>
      </c>
    </row>
    <row r="166" spans="1:4" x14ac:dyDescent="0.2">
      <c r="A166" s="16">
        <v>546</v>
      </c>
      <c r="B166" s="2" t="s">
        <v>166</v>
      </c>
      <c r="C166" s="17">
        <v>323</v>
      </c>
      <c r="D166" s="17">
        <v>194</v>
      </c>
    </row>
    <row r="167" spans="1:4" x14ac:dyDescent="0.2">
      <c r="A167" s="16">
        <v>547</v>
      </c>
      <c r="B167" s="2" t="s">
        <v>167</v>
      </c>
      <c r="C167" s="17">
        <v>292</v>
      </c>
      <c r="D167" s="17">
        <v>175</v>
      </c>
    </row>
    <row r="168" spans="1:4" x14ac:dyDescent="0.2">
      <c r="A168" s="16">
        <v>1916</v>
      </c>
      <c r="B168" s="2" t="s">
        <v>168</v>
      </c>
      <c r="C168" s="17">
        <v>292</v>
      </c>
      <c r="D168" s="17">
        <v>175</v>
      </c>
    </row>
    <row r="169" spans="1:4" x14ac:dyDescent="0.2">
      <c r="A169" s="16">
        <v>995</v>
      </c>
      <c r="B169" s="2" t="s">
        <v>169</v>
      </c>
      <c r="C169" s="17">
        <v>200</v>
      </c>
      <c r="D169" s="17">
        <v>83</v>
      </c>
    </row>
    <row r="170" spans="1:4" x14ac:dyDescent="0.2">
      <c r="A170" s="16">
        <v>1640</v>
      </c>
      <c r="B170" s="2" t="s">
        <v>170</v>
      </c>
      <c r="C170" s="17">
        <v>200</v>
      </c>
      <c r="D170" s="17">
        <v>47</v>
      </c>
    </row>
    <row r="171" spans="1:4" x14ac:dyDescent="0.2">
      <c r="A171" s="16">
        <v>327</v>
      </c>
      <c r="B171" s="2" t="s">
        <v>171</v>
      </c>
      <c r="C171" s="17">
        <v>200</v>
      </c>
      <c r="D171" s="17">
        <v>101</v>
      </c>
    </row>
    <row r="172" spans="1:4" x14ac:dyDescent="0.2">
      <c r="A172" s="16">
        <v>1705</v>
      </c>
      <c r="B172" s="2" t="s">
        <v>172</v>
      </c>
      <c r="C172" s="17">
        <v>200</v>
      </c>
      <c r="D172" s="17">
        <v>120</v>
      </c>
    </row>
    <row r="173" spans="1:4" x14ac:dyDescent="0.2">
      <c r="A173" s="16">
        <v>553</v>
      </c>
      <c r="B173" s="2" t="s">
        <v>173</v>
      </c>
      <c r="C173" s="17">
        <v>252</v>
      </c>
      <c r="D173" s="17">
        <v>151</v>
      </c>
    </row>
    <row r="174" spans="1:4" x14ac:dyDescent="0.2">
      <c r="A174" s="16">
        <v>262</v>
      </c>
      <c r="B174" s="2" t="s">
        <v>174</v>
      </c>
      <c r="C174" s="17">
        <v>200</v>
      </c>
      <c r="D174" s="17">
        <v>38</v>
      </c>
    </row>
    <row r="175" spans="1:4" x14ac:dyDescent="0.2">
      <c r="A175" s="16">
        <v>809</v>
      </c>
      <c r="B175" s="2" t="s">
        <v>175</v>
      </c>
      <c r="C175" s="17">
        <v>200</v>
      </c>
      <c r="D175" s="17">
        <v>89</v>
      </c>
    </row>
    <row r="176" spans="1:4" x14ac:dyDescent="0.2">
      <c r="A176" s="16">
        <v>331</v>
      </c>
      <c r="B176" s="2" t="s">
        <v>176</v>
      </c>
      <c r="C176" s="17">
        <v>200</v>
      </c>
      <c r="D176" s="17">
        <v>50</v>
      </c>
    </row>
    <row r="177" spans="1:4" x14ac:dyDescent="0.2">
      <c r="A177" s="16">
        <v>168</v>
      </c>
      <c r="B177" s="2" t="s">
        <v>177</v>
      </c>
      <c r="C177" s="17">
        <v>200</v>
      </c>
      <c r="D177" s="17">
        <v>54</v>
      </c>
    </row>
    <row r="178" spans="1:4" x14ac:dyDescent="0.2">
      <c r="A178" s="16">
        <v>263</v>
      </c>
      <c r="B178" s="2" t="s">
        <v>178</v>
      </c>
      <c r="C178" s="17">
        <v>200</v>
      </c>
      <c r="D178" s="17" t="s">
        <v>338</v>
      </c>
    </row>
    <row r="179" spans="1:4" x14ac:dyDescent="0.2">
      <c r="A179" s="16">
        <v>1641</v>
      </c>
      <c r="B179" s="2" t="s">
        <v>179</v>
      </c>
      <c r="C179" s="17">
        <v>200</v>
      </c>
      <c r="D179" s="17">
        <v>82</v>
      </c>
    </row>
    <row r="180" spans="1:4" x14ac:dyDescent="0.2">
      <c r="A180" s="16">
        <v>1991</v>
      </c>
      <c r="B180" s="2" t="s">
        <v>414</v>
      </c>
      <c r="C180" s="17">
        <v>200</v>
      </c>
      <c r="D180" s="17">
        <v>85</v>
      </c>
    </row>
    <row r="181" spans="1:4" x14ac:dyDescent="0.2">
      <c r="A181" s="16">
        <v>556</v>
      </c>
      <c r="B181" s="2" t="s">
        <v>180</v>
      </c>
      <c r="C181" s="17">
        <v>310</v>
      </c>
      <c r="D181" s="17">
        <v>186</v>
      </c>
    </row>
    <row r="182" spans="1:4" x14ac:dyDescent="0.2">
      <c r="A182" s="16">
        <v>935</v>
      </c>
      <c r="B182" s="2" t="s">
        <v>181</v>
      </c>
      <c r="C182" s="17">
        <v>253</v>
      </c>
      <c r="D182" s="17">
        <v>152</v>
      </c>
    </row>
    <row r="183" spans="1:4" x14ac:dyDescent="0.2">
      <c r="A183" s="16">
        <v>420</v>
      </c>
      <c r="B183" s="2" t="s">
        <v>182</v>
      </c>
      <c r="C183" s="17">
        <v>200</v>
      </c>
      <c r="D183" s="17">
        <v>81</v>
      </c>
    </row>
    <row r="184" spans="1:4" x14ac:dyDescent="0.2">
      <c r="A184" s="16">
        <v>938</v>
      </c>
      <c r="B184" s="2" t="s">
        <v>183</v>
      </c>
      <c r="C184" s="17">
        <v>200</v>
      </c>
      <c r="D184" s="17">
        <v>102</v>
      </c>
    </row>
    <row r="185" spans="1:4" x14ac:dyDescent="0.2">
      <c r="A185" s="16">
        <v>1948</v>
      </c>
      <c r="B185" s="2" t="s">
        <v>386</v>
      </c>
      <c r="C185" s="17">
        <v>200</v>
      </c>
      <c r="D185" s="17">
        <v>88</v>
      </c>
    </row>
    <row r="186" spans="1:4" x14ac:dyDescent="0.2">
      <c r="A186" s="16">
        <v>119</v>
      </c>
      <c r="B186" s="2" t="s">
        <v>184</v>
      </c>
      <c r="C186" s="17">
        <v>200</v>
      </c>
      <c r="D186" s="17">
        <v>109</v>
      </c>
    </row>
    <row r="187" spans="1:4" x14ac:dyDescent="0.2">
      <c r="A187" s="16">
        <v>687</v>
      </c>
      <c r="B187" s="2" t="s">
        <v>185</v>
      </c>
      <c r="C187" s="17">
        <v>225</v>
      </c>
      <c r="D187" s="17">
        <v>135</v>
      </c>
    </row>
    <row r="188" spans="1:4" x14ac:dyDescent="0.2">
      <c r="A188" s="16">
        <v>1842</v>
      </c>
      <c r="B188" s="2" t="s">
        <v>186</v>
      </c>
      <c r="C188" s="17">
        <v>200</v>
      </c>
      <c r="D188" s="17">
        <v>92</v>
      </c>
    </row>
    <row r="189" spans="1:4" x14ac:dyDescent="0.2">
      <c r="A189" s="16">
        <v>1731</v>
      </c>
      <c r="B189" s="2" t="s">
        <v>415</v>
      </c>
      <c r="C189" s="17">
        <v>200</v>
      </c>
      <c r="D189" s="17">
        <v>26</v>
      </c>
    </row>
    <row r="190" spans="1:4" x14ac:dyDescent="0.2">
      <c r="A190" s="16">
        <v>1952</v>
      </c>
      <c r="B190" s="2" t="s">
        <v>391</v>
      </c>
      <c r="C190" s="17">
        <v>200</v>
      </c>
      <c r="D190" s="17">
        <v>52</v>
      </c>
    </row>
    <row r="191" spans="1:4" x14ac:dyDescent="0.2">
      <c r="A191" s="16">
        <v>1709</v>
      </c>
      <c r="B191" s="2" t="s">
        <v>187</v>
      </c>
      <c r="C191" s="17">
        <v>200</v>
      </c>
      <c r="D191" s="17">
        <v>55</v>
      </c>
    </row>
    <row r="192" spans="1:4" x14ac:dyDescent="0.2">
      <c r="A192" s="16">
        <v>1978</v>
      </c>
      <c r="B192" s="2" t="s">
        <v>395</v>
      </c>
      <c r="C192" s="17">
        <v>200</v>
      </c>
      <c r="D192" s="17" t="s">
        <v>338</v>
      </c>
    </row>
    <row r="193" spans="1:4" x14ac:dyDescent="0.2">
      <c r="A193" s="16">
        <v>1955</v>
      </c>
      <c r="B193" s="2" t="s">
        <v>188</v>
      </c>
      <c r="C193" s="17">
        <v>200</v>
      </c>
      <c r="D193" s="17" t="s">
        <v>338</v>
      </c>
    </row>
    <row r="194" spans="1:4" x14ac:dyDescent="0.2">
      <c r="A194" s="16">
        <v>335</v>
      </c>
      <c r="B194" s="2" t="s">
        <v>416</v>
      </c>
      <c r="C194" s="17">
        <v>200</v>
      </c>
      <c r="D194" s="17">
        <v>84</v>
      </c>
    </row>
    <row r="195" spans="1:4" x14ac:dyDescent="0.2">
      <c r="A195" s="16">
        <v>944</v>
      </c>
      <c r="B195" s="2" t="s">
        <v>189</v>
      </c>
      <c r="C195" s="17">
        <v>200</v>
      </c>
      <c r="D195" s="17" t="s">
        <v>338</v>
      </c>
    </row>
    <row r="196" spans="1:4" x14ac:dyDescent="0.2">
      <c r="A196" s="16">
        <v>1740</v>
      </c>
      <c r="B196" s="2" t="s">
        <v>191</v>
      </c>
      <c r="C196" s="17">
        <v>200</v>
      </c>
      <c r="D196" s="17">
        <v>99</v>
      </c>
    </row>
    <row r="197" spans="1:4" x14ac:dyDescent="0.2">
      <c r="A197" s="16">
        <v>946</v>
      </c>
      <c r="B197" s="2" t="s">
        <v>192</v>
      </c>
      <c r="C197" s="17">
        <v>200</v>
      </c>
      <c r="D197" s="17">
        <v>41</v>
      </c>
    </row>
    <row r="198" spans="1:4" x14ac:dyDescent="0.2">
      <c r="A198" s="16">
        <v>356</v>
      </c>
      <c r="B198" s="2" t="s">
        <v>193</v>
      </c>
      <c r="C198" s="17">
        <v>297</v>
      </c>
      <c r="D198" s="17">
        <v>178</v>
      </c>
    </row>
    <row r="199" spans="1:4" x14ac:dyDescent="0.2">
      <c r="A199" s="16">
        <v>569</v>
      </c>
      <c r="B199" s="2" t="s">
        <v>194</v>
      </c>
      <c r="C199" s="17">
        <v>200</v>
      </c>
      <c r="D199" s="17">
        <v>79</v>
      </c>
    </row>
    <row r="200" spans="1:4" x14ac:dyDescent="0.2">
      <c r="A200" s="16">
        <v>267</v>
      </c>
      <c r="B200" s="2" t="s">
        <v>195</v>
      </c>
      <c r="C200" s="17">
        <v>200</v>
      </c>
      <c r="D200" s="17">
        <v>117</v>
      </c>
    </row>
    <row r="201" spans="1:4" x14ac:dyDescent="0.2">
      <c r="A201" s="16">
        <v>268</v>
      </c>
      <c r="B201" s="2" t="s">
        <v>196</v>
      </c>
      <c r="C201" s="17">
        <v>302</v>
      </c>
      <c r="D201" s="17">
        <v>181</v>
      </c>
    </row>
    <row r="202" spans="1:4" x14ac:dyDescent="0.2">
      <c r="A202" s="16">
        <v>1930</v>
      </c>
      <c r="B202" s="2" t="s">
        <v>378</v>
      </c>
      <c r="C202" s="17">
        <v>238</v>
      </c>
      <c r="D202" s="17" t="s">
        <v>338</v>
      </c>
    </row>
    <row r="203" spans="1:4" x14ac:dyDescent="0.2">
      <c r="A203" s="16">
        <v>1970</v>
      </c>
      <c r="B203" s="2" t="s">
        <v>417</v>
      </c>
      <c r="C203" s="17">
        <v>200</v>
      </c>
      <c r="D203" s="17">
        <v>37</v>
      </c>
    </row>
    <row r="204" spans="1:4" x14ac:dyDescent="0.2">
      <c r="A204" s="16">
        <v>1695</v>
      </c>
      <c r="B204" s="2" t="s">
        <v>197</v>
      </c>
      <c r="C204" s="17">
        <v>200</v>
      </c>
      <c r="D204" s="17">
        <v>23</v>
      </c>
    </row>
    <row r="205" spans="1:4" x14ac:dyDescent="0.2">
      <c r="A205" s="16">
        <v>1699</v>
      </c>
      <c r="B205" s="2" t="s">
        <v>198</v>
      </c>
      <c r="C205" s="17">
        <v>200</v>
      </c>
      <c r="D205" s="17">
        <v>40</v>
      </c>
    </row>
    <row r="206" spans="1:4" x14ac:dyDescent="0.2">
      <c r="A206" s="16">
        <v>171</v>
      </c>
      <c r="B206" s="2" t="s">
        <v>199</v>
      </c>
      <c r="C206" s="17">
        <v>200</v>
      </c>
      <c r="D206" s="17">
        <v>34</v>
      </c>
    </row>
    <row r="207" spans="1:4" x14ac:dyDescent="0.2">
      <c r="A207" s="16">
        <v>575</v>
      </c>
      <c r="B207" s="2" t="s">
        <v>200</v>
      </c>
      <c r="C207" s="17">
        <v>200</v>
      </c>
      <c r="D207" s="17">
        <v>115</v>
      </c>
    </row>
    <row r="208" spans="1:4" x14ac:dyDescent="0.2">
      <c r="A208" s="16">
        <v>820</v>
      </c>
      <c r="B208" s="2" t="s">
        <v>383</v>
      </c>
      <c r="C208" s="17">
        <v>200</v>
      </c>
      <c r="D208" s="17">
        <v>113</v>
      </c>
    </row>
    <row r="209" spans="1:4" x14ac:dyDescent="0.2">
      <c r="A209" s="16">
        <v>302</v>
      </c>
      <c r="B209" s="2" t="s">
        <v>201</v>
      </c>
      <c r="C209" s="17">
        <v>200</v>
      </c>
      <c r="D209" s="17">
        <v>61</v>
      </c>
    </row>
    <row r="210" spans="1:4" x14ac:dyDescent="0.2">
      <c r="A210" s="16">
        <v>579</v>
      </c>
      <c r="B210" s="2" t="s">
        <v>202</v>
      </c>
      <c r="C210" s="17">
        <v>303</v>
      </c>
      <c r="D210" s="17">
        <v>182</v>
      </c>
    </row>
    <row r="211" spans="1:4" x14ac:dyDescent="0.2">
      <c r="A211" s="16">
        <v>823</v>
      </c>
      <c r="B211" s="2" t="s">
        <v>203</v>
      </c>
      <c r="C211" s="17">
        <v>200</v>
      </c>
      <c r="D211" s="17">
        <v>46</v>
      </c>
    </row>
    <row r="212" spans="1:4" x14ac:dyDescent="0.2">
      <c r="A212" s="16">
        <v>824</v>
      </c>
      <c r="B212" s="2" t="s">
        <v>204</v>
      </c>
      <c r="C212" s="17">
        <v>200</v>
      </c>
      <c r="D212" s="17">
        <v>80</v>
      </c>
    </row>
    <row r="213" spans="1:4" x14ac:dyDescent="0.2">
      <c r="A213" s="16">
        <v>1895</v>
      </c>
      <c r="B213" s="2" t="s">
        <v>205</v>
      </c>
      <c r="C213" s="17">
        <v>200</v>
      </c>
      <c r="D213" s="17" t="s">
        <v>338</v>
      </c>
    </row>
    <row r="214" spans="1:4" x14ac:dyDescent="0.2">
      <c r="A214" s="16">
        <v>269</v>
      </c>
      <c r="B214" s="2" t="s">
        <v>206</v>
      </c>
      <c r="C214" s="17">
        <v>200</v>
      </c>
      <c r="D214" s="17">
        <v>67</v>
      </c>
    </row>
    <row r="215" spans="1:4" x14ac:dyDescent="0.2">
      <c r="A215" s="16">
        <v>173</v>
      </c>
      <c r="B215" s="2" t="s">
        <v>207</v>
      </c>
      <c r="C215" s="17">
        <v>257</v>
      </c>
      <c r="D215" s="17">
        <v>154</v>
      </c>
    </row>
    <row r="216" spans="1:4" x14ac:dyDescent="0.2">
      <c r="A216" s="16">
        <v>1773</v>
      </c>
      <c r="B216" s="2" t="s">
        <v>208</v>
      </c>
      <c r="C216" s="17">
        <v>200</v>
      </c>
      <c r="D216" s="17">
        <v>42</v>
      </c>
    </row>
    <row r="217" spans="1:4" x14ac:dyDescent="0.2">
      <c r="A217" s="16">
        <v>175</v>
      </c>
      <c r="B217" s="2" t="s">
        <v>209</v>
      </c>
      <c r="C217" s="17">
        <v>200</v>
      </c>
      <c r="D217" s="17">
        <v>31</v>
      </c>
    </row>
    <row r="218" spans="1:4" x14ac:dyDescent="0.2">
      <c r="A218" s="16">
        <v>1586</v>
      </c>
      <c r="B218" s="2" t="s">
        <v>210</v>
      </c>
      <c r="C218" s="17">
        <v>200</v>
      </c>
      <c r="D218" s="17">
        <v>59</v>
      </c>
    </row>
    <row r="219" spans="1:4" x14ac:dyDescent="0.2">
      <c r="A219" s="16">
        <v>826</v>
      </c>
      <c r="B219" s="2" t="s">
        <v>211</v>
      </c>
      <c r="C219" s="17">
        <v>200</v>
      </c>
      <c r="D219" s="17">
        <v>119</v>
      </c>
    </row>
    <row r="220" spans="1:4" x14ac:dyDescent="0.2">
      <c r="A220" s="16">
        <v>85</v>
      </c>
      <c r="B220" s="2" t="s">
        <v>212</v>
      </c>
      <c r="C220" s="17">
        <v>200</v>
      </c>
      <c r="D220" s="17">
        <v>31</v>
      </c>
    </row>
    <row r="221" spans="1:4" x14ac:dyDescent="0.2">
      <c r="A221" s="16">
        <v>431</v>
      </c>
      <c r="B221" s="2" t="s">
        <v>213</v>
      </c>
      <c r="C221" s="17">
        <v>208</v>
      </c>
      <c r="D221" s="17" t="s">
        <v>338</v>
      </c>
    </row>
    <row r="222" spans="1:4" x14ac:dyDescent="0.2">
      <c r="A222" s="16">
        <v>432</v>
      </c>
      <c r="B222" s="2" t="s">
        <v>214</v>
      </c>
      <c r="C222" s="17">
        <v>200</v>
      </c>
      <c r="D222" s="17" t="s">
        <v>338</v>
      </c>
    </row>
    <row r="223" spans="1:4" x14ac:dyDescent="0.2">
      <c r="A223" s="16">
        <v>86</v>
      </c>
      <c r="B223" s="2" t="s">
        <v>215</v>
      </c>
      <c r="C223" s="17">
        <v>200</v>
      </c>
      <c r="D223" s="17">
        <v>38</v>
      </c>
    </row>
    <row r="224" spans="1:4" x14ac:dyDescent="0.2">
      <c r="A224" s="16">
        <v>828</v>
      </c>
      <c r="B224" s="2" t="s">
        <v>216</v>
      </c>
      <c r="C224" s="17">
        <v>200</v>
      </c>
      <c r="D224" s="17" t="s">
        <v>338</v>
      </c>
    </row>
    <row r="225" spans="1:4" x14ac:dyDescent="0.2">
      <c r="A225" s="16">
        <v>1509</v>
      </c>
      <c r="B225" s="2" t="s">
        <v>217</v>
      </c>
      <c r="C225" s="17">
        <v>200</v>
      </c>
      <c r="D225" s="17">
        <v>62</v>
      </c>
    </row>
    <row r="226" spans="1:4" x14ac:dyDescent="0.2">
      <c r="A226" s="16">
        <v>437</v>
      </c>
      <c r="B226" s="2" t="s">
        <v>218</v>
      </c>
      <c r="C226" s="17">
        <v>200</v>
      </c>
      <c r="D226" s="17">
        <v>108</v>
      </c>
    </row>
    <row r="227" spans="1:4" x14ac:dyDescent="0.2">
      <c r="A227" s="16">
        <v>589</v>
      </c>
      <c r="B227" s="2" t="s">
        <v>219</v>
      </c>
      <c r="C227" s="17">
        <v>200</v>
      </c>
      <c r="D227" s="17">
        <v>66</v>
      </c>
    </row>
    <row r="228" spans="1:4" x14ac:dyDescent="0.2">
      <c r="A228" s="16">
        <v>1734</v>
      </c>
      <c r="B228" s="2" t="s">
        <v>220</v>
      </c>
      <c r="C228" s="17">
        <v>200</v>
      </c>
      <c r="D228" s="17">
        <v>94</v>
      </c>
    </row>
    <row r="229" spans="1:4" x14ac:dyDescent="0.2">
      <c r="A229" s="16">
        <v>590</v>
      </c>
      <c r="B229" s="2" t="s">
        <v>221</v>
      </c>
      <c r="C229" s="17">
        <v>308</v>
      </c>
      <c r="D229" s="17">
        <v>185</v>
      </c>
    </row>
    <row r="230" spans="1:4" x14ac:dyDescent="0.2">
      <c r="A230" s="16">
        <v>1894</v>
      </c>
      <c r="B230" s="2" t="s">
        <v>222</v>
      </c>
      <c r="C230" s="17">
        <v>200</v>
      </c>
      <c r="D230" s="17" t="s">
        <v>338</v>
      </c>
    </row>
    <row r="231" spans="1:4" x14ac:dyDescent="0.2">
      <c r="A231" s="16">
        <v>765</v>
      </c>
      <c r="B231" s="2" t="s">
        <v>223</v>
      </c>
      <c r="C231" s="17">
        <v>200</v>
      </c>
      <c r="D231" s="17">
        <v>60</v>
      </c>
    </row>
    <row r="232" spans="1:4" x14ac:dyDescent="0.2">
      <c r="A232" s="16">
        <v>1926</v>
      </c>
      <c r="B232" s="2" t="s">
        <v>224</v>
      </c>
      <c r="C232" s="17">
        <v>273</v>
      </c>
      <c r="D232" s="17">
        <v>164</v>
      </c>
    </row>
    <row r="233" spans="1:4" x14ac:dyDescent="0.2">
      <c r="A233" s="16">
        <v>439</v>
      </c>
      <c r="B233" s="2" t="s">
        <v>225</v>
      </c>
      <c r="C233" s="17">
        <v>215</v>
      </c>
      <c r="D233" s="17">
        <v>129</v>
      </c>
    </row>
    <row r="234" spans="1:4" x14ac:dyDescent="0.2">
      <c r="A234" s="16">
        <v>273</v>
      </c>
      <c r="B234" s="2" t="s">
        <v>226</v>
      </c>
      <c r="C234" s="17">
        <v>200</v>
      </c>
      <c r="D234" s="17">
        <v>72</v>
      </c>
    </row>
    <row r="235" spans="1:4" x14ac:dyDescent="0.2">
      <c r="A235" s="16">
        <v>177</v>
      </c>
      <c r="B235" s="2" t="s">
        <v>227</v>
      </c>
      <c r="C235" s="17">
        <v>200</v>
      </c>
      <c r="D235" s="17" t="s">
        <v>338</v>
      </c>
    </row>
    <row r="236" spans="1:4" x14ac:dyDescent="0.2">
      <c r="A236" s="16">
        <v>703</v>
      </c>
      <c r="B236" s="2" t="s">
        <v>228</v>
      </c>
      <c r="C236" s="17">
        <v>200</v>
      </c>
      <c r="D236" s="17" t="s">
        <v>338</v>
      </c>
    </row>
    <row r="237" spans="1:4" x14ac:dyDescent="0.2">
      <c r="A237" s="16">
        <v>274</v>
      </c>
      <c r="B237" s="2" t="s">
        <v>229</v>
      </c>
      <c r="C237" s="17">
        <v>200</v>
      </c>
      <c r="D237" s="17">
        <v>107</v>
      </c>
    </row>
    <row r="238" spans="1:4" x14ac:dyDescent="0.2">
      <c r="A238" s="16">
        <v>339</v>
      </c>
      <c r="B238" s="2" t="s">
        <v>230</v>
      </c>
      <c r="C238" s="17">
        <v>200</v>
      </c>
      <c r="D238" s="17">
        <v>82</v>
      </c>
    </row>
    <row r="239" spans="1:4" x14ac:dyDescent="0.2">
      <c r="A239" s="16">
        <v>1667</v>
      </c>
      <c r="B239" s="2" t="s">
        <v>231</v>
      </c>
      <c r="C239" s="17">
        <v>200</v>
      </c>
      <c r="D239" s="17">
        <v>48</v>
      </c>
    </row>
    <row r="240" spans="1:4" x14ac:dyDescent="0.2">
      <c r="A240" s="16">
        <v>275</v>
      </c>
      <c r="B240" s="2" t="s">
        <v>232</v>
      </c>
      <c r="C240" s="17">
        <v>200</v>
      </c>
      <c r="D240" s="17">
        <v>93</v>
      </c>
    </row>
    <row r="241" spans="1:4" x14ac:dyDescent="0.2">
      <c r="A241" s="16">
        <v>340</v>
      </c>
      <c r="B241" s="2" t="s">
        <v>233</v>
      </c>
      <c r="C241" s="17">
        <v>200</v>
      </c>
      <c r="D241" s="17">
        <v>98</v>
      </c>
    </row>
    <row r="242" spans="1:4" x14ac:dyDescent="0.2">
      <c r="A242" s="16">
        <v>597</v>
      </c>
      <c r="B242" s="2" t="s">
        <v>234</v>
      </c>
      <c r="C242" s="17">
        <v>277</v>
      </c>
      <c r="D242" s="17">
        <v>166</v>
      </c>
    </row>
    <row r="243" spans="1:4" x14ac:dyDescent="0.2">
      <c r="A243" s="16">
        <v>1742</v>
      </c>
      <c r="B243" s="2" t="s">
        <v>235</v>
      </c>
      <c r="C243" s="17">
        <v>200</v>
      </c>
      <c r="D243" s="17" t="s">
        <v>338</v>
      </c>
    </row>
    <row r="244" spans="1:4" x14ac:dyDescent="0.2">
      <c r="A244" s="16">
        <v>603</v>
      </c>
      <c r="B244" s="2" t="s">
        <v>236</v>
      </c>
      <c r="C244" s="17">
        <v>322</v>
      </c>
      <c r="D244" s="17">
        <v>193</v>
      </c>
    </row>
    <row r="245" spans="1:4" x14ac:dyDescent="0.2">
      <c r="A245" s="16">
        <v>1669</v>
      </c>
      <c r="B245" s="2" t="s">
        <v>237</v>
      </c>
      <c r="C245" s="17">
        <v>200</v>
      </c>
      <c r="D245" s="17">
        <v>49</v>
      </c>
    </row>
    <row r="246" spans="1:4" x14ac:dyDescent="0.2">
      <c r="A246" s="16">
        <v>957</v>
      </c>
      <c r="B246" s="2" t="s">
        <v>238</v>
      </c>
      <c r="C246" s="17">
        <v>212</v>
      </c>
      <c r="D246" s="17">
        <v>127</v>
      </c>
    </row>
    <row r="247" spans="1:4" x14ac:dyDescent="0.2">
      <c r="A247" s="16">
        <v>1674</v>
      </c>
      <c r="B247" s="2" t="s">
        <v>239</v>
      </c>
      <c r="C247" s="17">
        <v>200</v>
      </c>
      <c r="D247" s="17">
        <v>113</v>
      </c>
    </row>
    <row r="248" spans="1:4" x14ac:dyDescent="0.2">
      <c r="A248" s="16">
        <v>599</v>
      </c>
      <c r="B248" s="2" t="s">
        <v>240</v>
      </c>
      <c r="C248" s="17">
        <v>303</v>
      </c>
      <c r="D248" s="17">
        <v>182</v>
      </c>
    </row>
    <row r="249" spans="1:4" x14ac:dyDescent="0.2">
      <c r="A249" s="16">
        <v>277</v>
      </c>
      <c r="B249" s="2" t="s">
        <v>241</v>
      </c>
      <c r="C249" s="17">
        <v>200</v>
      </c>
      <c r="D249" s="17">
        <v>23</v>
      </c>
    </row>
    <row r="250" spans="1:4" x14ac:dyDescent="0.2">
      <c r="A250" s="16">
        <v>840</v>
      </c>
      <c r="B250" s="2" t="s">
        <v>242</v>
      </c>
      <c r="C250" s="17">
        <v>200</v>
      </c>
      <c r="D250" s="17">
        <v>69</v>
      </c>
    </row>
    <row r="251" spans="1:4" x14ac:dyDescent="0.2">
      <c r="A251" s="16">
        <v>441</v>
      </c>
      <c r="B251" s="2" t="s">
        <v>243</v>
      </c>
      <c r="C251" s="17">
        <v>200</v>
      </c>
      <c r="D251" s="17">
        <v>62</v>
      </c>
    </row>
    <row r="252" spans="1:4" x14ac:dyDescent="0.2">
      <c r="A252" s="16">
        <v>279</v>
      </c>
      <c r="B252" s="2" t="s">
        <v>244</v>
      </c>
      <c r="C252" s="17">
        <v>217</v>
      </c>
      <c r="D252" s="17">
        <v>130</v>
      </c>
    </row>
    <row r="253" spans="1:4" x14ac:dyDescent="0.2">
      <c r="A253" s="16">
        <v>606</v>
      </c>
      <c r="B253" s="2" t="s">
        <v>245</v>
      </c>
      <c r="C253" s="17">
        <v>322</v>
      </c>
      <c r="D253" s="17">
        <v>193</v>
      </c>
    </row>
    <row r="254" spans="1:4" x14ac:dyDescent="0.2">
      <c r="A254" s="16">
        <v>88</v>
      </c>
      <c r="B254" s="2" t="s">
        <v>246</v>
      </c>
      <c r="C254" s="17">
        <v>200</v>
      </c>
      <c r="D254" s="17">
        <v>23</v>
      </c>
    </row>
    <row r="255" spans="1:4" x14ac:dyDescent="0.2">
      <c r="A255" s="16">
        <v>1676</v>
      </c>
      <c r="B255" s="2" t="s">
        <v>247</v>
      </c>
      <c r="C255" s="17">
        <v>200</v>
      </c>
      <c r="D255" s="17">
        <v>36</v>
      </c>
    </row>
    <row r="256" spans="1:4" x14ac:dyDescent="0.2">
      <c r="A256" s="16">
        <v>518</v>
      </c>
      <c r="B256" s="2" t="s">
        <v>248</v>
      </c>
      <c r="C256" s="17">
        <v>333</v>
      </c>
      <c r="D256" s="17">
        <v>200</v>
      </c>
    </row>
    <row r="257" spans="1:4" x14ac:dyDescent="0.2">
      <c r="A257" s="16">
        <v>796</v>
      </c>
      <c r="B257" s="2" t="s">
        <v>249</v>
      </c>
      <c r="C257" s="17">
        <v>250</v>
      </c>
      <c r="D257" s="17">
        <v>150</v>
      </c>
    </row>
    <row r="258" spans="1:4" x14ac:dyDescent="0.2">
      <c r="A258" s="16">
        <v>965</v>
      </c>
      <c r="B258" s="2" t="s">
        <v>250</v>
      </c>
      <c r="C258" s="17">
        <v>200</v>
      </c>
      <c r="D258" s="17">
        <v>98</v>
      </c>
    </row>
    <row r="259" spans="1:4" x14ac:dyDescent="0.2">
      <c r="A259" s="16">
        <v>845</v>
      </c>
      <c r="B259" s="2" t="s">
        <v>251</v>
      </c>
      <c r="C259" s="17">
        <v>200</v>
      </c>
      <c r="D259" s="17">
        <v>99</v>
      </c>
    </row>
    <row r="260" spans="1:4" x14ac:dyDescent="0.2">
      <c r="A260" s="16">
        <v>1883</v>
      </c>
      <c r="B260" s="2" t="s">
        <v>252</v>
      </c>
      <c r="C260" s="17">
        <v>215</v>
      </c>
      <c r="D260" s="17">
        <v>129</v>
      </c>
    </row>
    <row r="261" spans="1:4" x14ac:dyDescent="0.2">
      <c r="A261" s="16">
        <v>610</v>
      </c>
      <c r="B261" s="2" t="s">
        <v>253</v>
      </c>
      <c r="C261" s="17">
        <v>288</v>
      </c>
      <c r="D261" s="17">
        <v>173</v>
      </c>
    </row>
    <row r="262" spans="1:4" x14ac:dyDescent="0.2">
      <c r="A262" s="16">
        <v>1714</v>
      </c>
      <c r="B262" s="2" t="s">
        <v>254</v>
      </c>
      <c r="C262" s="17">
        <v>200</v>
      </c>
      <c r="D262" s="17">
        <v>23</v>
      </c>
    </row>
    <row r="263" spans="1:4" x14ac:dyDescent="0.2">
      <c r="A263" s="16">
        <v>90</v>
      </c>
      <c r="B263" s="2" t="s">
        <v>255</v>
      </c>
      <c r="C263" s="17">
        <v>200</v>
      </c>
      <c r="D263" s="17">
        <v>94</v>
      </c>
    </row>
    <row r="264" spans="1:4" x14ac:dyDescent="0.2">
      <c r="A264" s="16">
        <v>342</v>
      </c>
      <c r="B264" s="2" t="s">
        <v>256</v>
      </c>
      <c r="C264" s="17">
        <v>227</v>
      </c>
      <c r="D264" s="17">
        <v>136</v>
      </c>
    </row>
    <row r="265" spans="1:4" x14ac:dyDescent="0.2">
      <c r="A265" s="16">
        <v>847</v>
      </c>
      <c r="B265" s="2" t="s">
        <v>257</v>
      </c>
      <c r="C265" s="17">
        <v>200</v>
      </c>
      <c r="D265" s="17">
        <v>55</v>
      </c>
    </row>
    <row r="266" spans="1:4" x14ac:dyDescent="0.2">
      <c r="A266" s="16">
        <v>848</v>
      </c>
      <c r="B266" s="2" t="s">
        <v>258</v>
      </c>
      <c r="C266" s="17">
        <v>200</v>
      </c>
      <c r="D266" s="17">
        <v>117</v>
      </c>
    </row>
    <row r="267" spans="1:4" x14ac:dyDescent="0.2">
      <c r="A267" s="16">
        <v>37</v>
      </c>
      <c r="B267" s="2" t="s">
        <v>260</v>
      </c>
      <c r="C267" s="17">
        <v>200</v>
      </c>
      <c r="D267" s="17">
        <v>61</v>
      </c>
    </row>
    <row r="268" spans="1:4" x14ac:dyDescent="0.2">
      <c r="A268" s="16">
        <v>180</v>
      </c>
      <c r="B268" s="2" t="s">
        <v>261</v>
      </c>
      <c r="C268" s="17">
        <v>200</v>
      </c>
      <c r="D268" s="17">
        <v>48</v>
      </c>
    </row>
    <row r="269" spans="1:4" x14ac:dyDescent="0.2">
      <c r="A269" s="16">
        <v>532</v>
      </c>
      <c r="B269" s="2" t="s">
        <v>262</v>
      </c>
      <c r="C269" s="17">
        <v>260</v>
      </c>
      <c r="D269" s="17">
        <v>156</v>
      </c>
    </row>
    <row r="270" spans="1:4" x14ac:dyDescent="0.2">
      <c r="A270" s="16">
        <v>851</v>
      </c>
      <c r="B270" s="2" t="s">
        <v>263</v>
      </c>
      <c r="C270" s="17">
        <v>200</v>
      </c>
      <c r="D270" s="17">
        <v>40</v>
      </c>
    </row>
    <row r="271" spans="1:4" x14ac:dyDescent="0.2">
      <c r="A271" s="16">
        <v>1708</v>
      </c>
      <c r="B271" s="2" t="s">
        <v>264</v>
      </c>
      <c r="C271" s="17">
        <v>200</v>
      </c>
      <c r="D271" s="17">
        <v>42</v>
      </c>
    </row>
    <row r="272" spans="1:4" x14ac:dyDescent="0.2">
      <c r="A272" s="16">
        <v>971</v>
      </c>
      <c r="B272" s="2" t="s">
        <v>265</v>
      </c>
      <c r="C272" s="17">
        <v>210</v>
      </c>
      <c r="D272" s="17">
        <v>126</v>
      </c>
    </row>
    <row r="273" spans="1:4" x14ac:dyDescent="0.2">
      <c r="A273" s="16">
        <v>1904</v>
      </c>
      <c r="B273" s="2" t="s">
        <v>266</v>
      </c>
      <c r="C273" s="17">
        <v>200</v>
      </c>
      <c r="D273" s="17" t="s">
        <v>338</v>
      </c>
    </row>
    <row r="274" spans="1:4" x14ac:dyDescent="0.2">
      <c r="A274" s="16">
        <v>1900</v>
      </c>
      <c r="B274" s="2" t="s">
        <v>418</v>
      </c>
      <c r="C274" s="17">
        <v>200</v>
      </c>
      <c r="D274" s="17" t="s">
        <v>338</v>
      </c>
    </row>
    <row r="275" spans="1:4" x14ac:dyDescent="0.2">
      <c r="A275" s="16">
        <v>715</v>
      </c>
      <c r="B275" s="2" t="s">
        <v>267</v>
      </c>
      <c r="C275" s="17">
        <v>200</v>
      </c>
      <c r="D275" s="17">
        <v>51</v>
      </c>
    </row>
    <row r="276" spans="1:4" x14ac:dyDescent="0.2">
      <c r="A276" s="16">
        <v>93</v>
      </c>
      <c r="B276" s="2" t="s">
        <v>268</v>
      </c>
      <c r="C276" s="17">
        <v>200</v>
      </c>
      <c r="D276" s="17">
        <v>23</v>
      </c>
    </row>
    <row r="277" spans="1:4" x14ac:dyDescent="0.2">
      <c r="A277" s="16">
        <v>448</v>
      </c>
      <c r="B277" s="2" t="s">
        <v>269</v>
      </c>
      <c r="C277" s="17">
        <v>200</v>
      </c>
      <c r="D277" s="17">
        <v>23</v>
      </c>
    </row>
    <row r="278" spans="1:4" x14ac:dyDescent="0.2">
      <c r="A278" s="16">
        <v>1525</v>
      </c>
      <c r="B278" s="2" t="s">
        <v>270</v>
      </c>
      <c r="C278" s="17">
        <v>247</v>
      </c>
      <c r="D278" s="17">
        <v>148</v>
      </c>
    </row>
    <row r="279" spans="1:4" x14ac:dyDescent="0.2">
      <c r="A279" s="16">
        <v>716</v>
      </c>
      <c r="B279" s="2" t="s">
        <v>271</v>
      </c>
      <c r="C279" s="17">
        <v>200</v>
      </c>
      <c r="D279" s="17">
        <v>52</v>
      </c>
    </row>
    <row r="280" spans="1:4" x14ac:dyDescent="0.2">
      <c r="A280" s="16">
        <v>281</v>
      </c>
      <c r="B280" s="2" t="s">
        <v>272</v>
      </c>
      <c r="C280" s="17">
        <v>242</v>
      </c>
      <c r="D280" s="17">
        <v>145</v>
      </c>
    </row>
    <row r="281" spans="1:4" x14ac:dyDescent="0.2">
      <c r="A281" s="16">
        <v>855</v>
      </c>
      <c r="B281" s="2" t="s">
        <v>273</v>
      </c>
      <c r="C281" s="17">
        <v>263</v>
      </c>
      <c r="D281" s="17">
        <v>158</v>
      </c>
    </row>
    <row r="282" spans="1:4" x14ac:dyDescent="0.2">
      <c r="A282" s="16">
        <v>183</v>
      </c>
      <c r="B282" s="2" t="s">
        <v>274</v>
      </c>
      <c r="C282" s="17">
        <v>200</v>
      </c>
      <c r="D282" s="17">
        <v>39</v>
      </c>
    </row>
    <row r="283" spans="1:4" x14ac:dyDescent="0.2">
      <c r="A283" s="16">
        <v>1700</v>
      </c>
      <c r="B283" s="2" t="s">
        <v>275</v>
      </c>
      <c r="C283" s="17">
        <v>200</v>
      </c>
      <c r="D283" s="17">
        <v>79</v>
      </c>
    </row>
    <row r="284" spans="1:4" x14ac:dyDescent="0.2">
      <c r="A284" s="16">
        <v>1730</v>
      </c>
      <c r="B284" s="2" t="s">
        <v>276</v>
      </c>
      <c r="C284" s="17">
        <v>200</v>
      </c>
      <c r="D284" s="17">
        <v>63</v>
      </c>
    </row>
    <row r="285" spans="1:4" x14ac:dyDescent="0.2">
      <c r="A285" s="16">
        <v>737</v>
      </c>
      <c r="B285" s="2" t="s">
        <v>277</v>
      </c>
      <c r="C285" s="17">
        <v>200</v>
      </c>
      <c r="D285" s="17">
        <v>56</v>
      </c>
    </row>
    <row r="286" spans="1:4" x14ac:dyDescent="0.2">
      <c r="A286" s="16">
        <v>450</v>
      </c>
      <c r="B286" s="2" t="s">
        <v>278</v>
      </c>
      <c r="C286" s="17">
        <v>200</v>
      </c>
      <c r="D286" s="17">
        <v>117</v>
      </c>
    </row>
    <row r="287" spans="1:4" x14ac:dyDescent="0.2">
      <c r="A287" s="16">
        <v>451</v>
      </c>
      <c r="B287" s="2" t="s">
        <v>279</v>
      </c>
      <c r="C287" s="17">
        <v>270</v>
      </c>
      <c r="D287" s="17">
        <v>162</v>
      </c>
    </row>
    <row r="288" spans="1:4" x14ac:dyDescent="0.2">
      <c r="A288" s="16">
        <v>184</v>
      </c>
      <c r="B288" s="2" t="s">
        <v>280</v>
      </c>
      <c r="C288" s="17">
        <v>302</v>
      </c>
      <c r="D288" s="17">
        <v>181</v>
      </c>
    </row>
    <row r="289" spans="1:4" x14ac:dyDescent="0.2">
      <c r="A289" s="16">
        <v>344</v>
      </c>
      <c r="B289" s="2" t="s">
        <v>281</v>
      </c>
      <c r="C289" s="17">
        <v>318</v>
      </c>
      <c r="D289" s="17">
        <v>191</v>
      </c>
    </row>
    <row r="290" spans="1:4" x14ac:dyDescent="0.2">
      <c r="A290" s="16">
        <v>1581</v>
      </c>
      <c r="B290" s="2" t="s">
        <v>282</v>
      </c>
      <c r="C290" s="17">
        <v>200</v>
      </c>
      <c r="D290" s="17">
        <v>83</v>
      </c>
    </row>
    <row r="291" spans="1:4" x14ac:dyDescent="0.2">
      <c r="A291" s="16">
        <v>981</v>
      </c>
      <c r="B291" s="2" t="s">
        <v>283</v>
      </c>
      <c r="C291" s="17">
        <v>200</v>
      </c>
      <c r="D291" s="17">
        <v>71</v>
      </c>
    </row>
    <row r="292" spans="1:4" x14ac:dyDescent="0.2">
      <c r="A292" s="16">
        <v>994</v>
      </c>
      <c r="B292" s="2" t="s">
        <v>284</v>
      </c>
      <c r="C292" s="17">
        <v>200</v>
      </c>
      <c r="D292" s="17">
        <v>72</v>
      </c>
    </row>
    <row r="293" spans="1:4" x14ac:dyDescent="0.2">
      <c r="A293" s="16">
        <v>858</v>
      </c>
      <c r="B293" s="2" t="s">
        <v>285</v>
      </c>
      <c r="C293" s="17">
        <v>200</v>
      </c>
      <c r="D293" s="17">
        <v>94</v>
      </c>
    </row>
    <row r="294" spans="1:4" x14ac:dyDescent="0.2">
      <c r="A294" s="16">
        <v>47</v>
      </c>
      <c r="B294" s="2" t="s">
        <v>286</v>
      </c>
      <c r="C294" s="17">
        <v>200</v>
      </c>
      <c r="D294" s="17">
        <v>78</v>
      </c>
    </row>
    <row r="295" spans="1:4" x14ac:dyDescent="0.2">
      <c r="A295" s="16">
        <v>345</v>
      </c>
      <c r="B295" s="2" t="s">
        <v>287</v>
      </c>
      <c r="C295" s="17">
        <v>318</v>
      </c>
      <c r="D295" s="17">
        <v>191</v>
      </c>
    </row>
    <row r="296" spans="1:4" x14ac:dyDescent="0.2">
      <c r="A296" s="16">
        <v>717</v>
      </c>
      <c r="B296" s="2" t="s">
        <v>288</v>
      </c>
      <c r="C296" s="17">
        <v>200</v>
      </c>
      <c r="D296" s="17">
        <v>44</v>
      </c>
    </row>
    <row r="297" spans="1:4" x14ac:dyDescent="0.2">
      <c r="A297" s="16">
        <v>861</v>
      </c>
      <c r="B297" s="2" t="s">
        <v>289</v>
      </c>
      <c r="C297" s="17">
        <v>252</v>
      </c>
      <c r="D297" s="17">
        <v>151</v>
      </c>
    </row>
    <row r="298" spans="1:4" x14ac:dyDescent="0.2">
      <c r="A298" s="16">
        <v>453</v>
      </c>
      <c r="B298" s="2" t="s">
        <v>290</v>
      </c>
      <c r="C298" s="17">
        <v>257</v>
      </c>
      <c r="D298" s="17">
        <v>154</v>
      </c>
    </row>
    <row r="299" spans="1:4" x14ac:dyDescent="0.2">
      <c r="A299" s="16">
        <v>983</v>
      </c>
      <c r="B299" s="2" t="s">
        <v>291</v>
      </c>
      <c r="C299" s="17">
        <v>200</v>
      </c>
      <c r="D299" s="17">
        <v>117</v>
      </c>
    </row>
    <row r="300" spans="1:4" x14ac:dyDescent="0.2">
      <c r="A300" s="16">
        <v>984</v>
      </c>
      <c r="B300" s="2" t="s">
        <v>292</v>
      </c>
      <c r="C300" s="17">
        <v>200</v>
      </c>
      <c r="D300" s="17">
        <v>59</v>
      </c>
    </row>
    <row r="301" spans="1:4" x14ac:dyDescent="0.2">
      <c r="A301" s="16">
        <v>1961</v>
      </c>
      <c r="B301" s="2" t="s">
        <v>396</v>
      </c>
      <c r="C301" s="17">
        <v>200</v>
      </c>
      <c r="D301" s="17">
        <v>87</v>
      </c>
    </row>
    <row r="302" spans="1:4" x14ac:dyDescent="0.2">
      <c r="A302" s="16">
        <v>622</v>
      </c>
      <c r="B302" s="2" t="s">
        <v>293</v>
      </c>
      <c r="C302" s="17">
        <v>307</v>
      </c>
      <c r="D302" s="17">
        <v>184</v>
      </c>
    </row>
    <row r="303" spans="1:4" x14ac:dyDescent="0.2">
      <c r="A303" s="16">
        <v>96</v>
      </c>
      <c r="B303" s="2" t="s">
        <v>294</v>
      </c>
      <c r="C303" s="17">
        <v>200</v>
      </c>
      <c r="D303" s="17">
        <v>23</v>
      </c>
    </row>
    <row r="304" spans="1:4" x14ac:dyDescent="0.2">
      <c r="A304" s="16">
        <v>718</v>
      </c>
      <c r="B304" s="2" t="s">
        <v>295</v>
      </c>
      <c r="C304" s="17">
        <v>237</v>
      </c>
      <c r="D304" s="17">
        <v>142</v>
      </c>
    </row>
    <row r="305" spans="1:4" x14ac:dyDescent="0.2">
      <c r="A305" s="16">
        <v>986</v>
      </c>
      <c r="B305" s="2" t="s">
        <v>296</v>
      </c>
      <c r="C305" s="17">
        <v>200</v>
      </c>
      <c r="D305" s="17">
        <v>78</v>
      </c>
    </row>
    <row r="306" spans="1:4" x14ac:dyDescent="0.2">
      <c r="A306" s="16">
        <v>626</v>
      </c>
      <c r="B306" s="2" t="s">
        <v>297</v>
      </c>
      <c r="C306" s="17">
        <v>295</v>
      </c>
      <c r="D306" s="17">
        <v>177</v>
      </c>
    </row>
    <row r="307" spans="1:4" x14ac:dyDescent="0.2">
      <c r="A307" s="16">
        <v>285</v>
      </c>
      <c r="B307" s="2" t="s">
        <v>298</v>
      </c>
      <c r="C307" s="17">
        <v>200</v>
      </c>
      <c r="D307" s="17">
        <v>53</v>
      </c>
    </row>
    <row r="308" spans="1:4" x14ac:dyDescent="0.2">
      <c r="A308" s="16">
        <v>865</v>
      </c>
      <c r="B308" s="2" t="s">
        <v>299</v>
      </c>
      <c r="C308" s="17">
        <v>200</v>
      </c>
      <c r="D308" s="17">
        <v>104</v>
      </c>
    </row>
    <row r="309" spans="1:4" x14ac:dyDescent="0.2">
      <c r="A309" s="16">
        <v>1949</v>
      </c>
      <c r="B309" s="2" t="s">
        <v>389</v>
      </c>
      <c r="C309" s="17">
        <v>200</v>
      </c>
      <c r="D309" s="17">
        <v>43</v>
      </c>
    </row>
    <row r="310" spans="1:4" x14ac:dyDescent="0.2">
      <c r="A310" s="16">
        <v>866</v>
      </c>
      <c r="B310" s="2" t="s">
        <v>300</v>
      </c>
      <c r="C310" s="17">
        <v>208</v>
      </c>
      <c r="D310" s="17">
        <v>125</v>
      </c>
    </row>
    <row r="311" spans="1:4" x14ac:dyDescent="0.2">
      <c r="A311" s="16">
        <v>867</v>
      </c>
      <c r="B311" s="2" t="s">
        <v>301</v>
      </c>
      <c r="C311" s="17">
        <v>200</v>
      </c>
      <c r="D311" s="17" t="s">
        <v>338</v>
      </c>
    </row>
    <row r="312" spans="1:4" x14ac:dyDescent="0.2">
      <c r="A312" s="16">
        <v>627</v>
      </c>
      <c r="B312" s="2" t="s">
        <v>302</v>
      </c>
      <c r="C312" s="17">
        <v>242</v>
      </c>
      <c r="D312" s="17">
        <v>145</v>
      </c>
    </row>
    <row r="313" spans="1:4" x14ac:dyDescent="0.2">
      <c r="A313" s="16">
        <v>289</v>
      </c>
      <c r="B313" s="2" t="s">
        <v>303</v>
      </c>
      <c r="C313" s="17">
        <v>227</v>
      </c>
      <c r="D313" s="17">
        <v>136</v>
      </c>
    </row>
    <row r="314" spans="1:4" x14ac:dyDescent="0.2">
      <c r="A314" s="16">
        <v>629</v>
      </c>
      <c r="B314" s="2" t="s">
        <v>304</v>
      </c>
      <c r="C314" s="17">
        <v>200</v>
      </c>
      <c r="D314" s="17">
        <v>102</v>
      </c>
    </row>
    <row r="315" spans="1:4" x14ac:dyDescent="0.2">
      <c r="A315" s="16">
        <v>852</v>
      </c>
      <c r="B315" s="2" t="s">
        <v>305</v>
      </c>
      <c r="C315" s="17">
        <v>200</v>
      </c>
      <c r="D315" s="17">
        <v>77</v>
      </c>
    </row>
    <row r="316" spans="1:4" x14ac:dyDescent="0.2">
      <c r="A316" s="16">
        <v>988</v>
      </c>
      <c r="B316" s="2" t="s">
        <v>306</v>
      </c>
      <c r="C316" s="17">
        <v>200</v>
      </c>
      <c r="D316" s="17">
        <v>86</v>
      </c>
    </row>
    <row r="317" spans="1:4" x14ac:dyDescent="0.2">
      <c r="A317" s="16">
        <v>1960</v>
      </c>
      <c r="B317" s="2" t="s">
        <v>397</v>
      </c>
      <c r="C317" s="17">
        <v>200</v>
      </c>
      <c r="D317" s="17">
        <v>61</v>
      </c>
    </row>
    <row r="318" spans="1:4" x14ac:dyDescent="0.2">
      <c r="A318" s="16">
        <v>668</v>
      </c>
      <c r="B318" s="2" t="s">
        <v>307</v>
      </c>
      <c r="C318" s="17">
        <v>200</v>
      </c>
      <c r="D318" s="17" t="s">
        <v>338</v>
      </c>
    </row>
    <row r="319" spans="1:4" x14ac:dyDescent="0.2">
      <c r="A319" s="16">
        <v>1969</v>
      </c>
      <c r="B319" s="2" t="s">
        <v>398</v>
      </c>
      <c r="C319" s="17">
        <v>200</v>
      </c>
      <c r="D319" s="17">
        <v>49</v>
      </c>
    </row>
    <row r="320" spans="1:4" x14ac:dyDescent="0.2">
      <c r="A320" s="16">
        <v>1701</v>
      </c>
      <c r="B320" s="2" t="s">
        <v>308</v>
      </c>
      <c r="C320" s="17">
        <v>200</v>
      </c>
      <c r="D320" s="17">
        <v>23</v>
      </c>
    </row>
    <row r="321" spans="1:4" x14ac:dyDescent="0.2">
      <c r="A321" s="16">
        <v>293</v>
      </c>
      <c r="B321" s="2" t="s">
        <v>309</v>
      </c>
      <c r="C321" s="17">
        <v>252</v>
      </c>
      <c r="D321" s="17">
        <v>151</v>
      </c>
    </row>
    <row r="322" spans="1:4" x14ac:dyDescent="0.2">
      <c r="A322" s="16">
        <v>1950</v>
      </c>
      <c r="B322" s="2" t="s">
        <v>390</v>
      </c>
      <c r="C322" s="17">
        <v>200</v>
      </c>
      <c r="D322" s="17">
        <v>26</v>
      </c>
    </row>
    <row r="323" spans="1:4" x14ac:dyDescent="0.2">
      <c r="A323" s="16">
        <v>1783</v>
      </c>
      <c r="B323" s="2" t="s">
        <v>310</v>
      </c>
      <c r="C323" s="17">
        <v>255</v>
      </c>
      <c r="D323" s="17">
        <v>153</v>
      </c>
    </row>
    <row r="324" spans="1:4" x14ac:dyDescent="0.2">
      <c r="A324" s="16">
        <v>98</v>
      </c>
      <c r="B324" s="2" t="s">
        <v>311</v>
      </c>
      <c r="C324" s="17">
        <v>200</v>
      </c>
      <c r="D324" s="17">
        <v>32</v>
      </c>
    </row>
    <row r="325" spans="1:4" x14ac:dyDescent="0.2">
      <c r="A325" s="16">
        <v>614</v>
      </c>
      <c r="B325" s="2" t="s">
        <v>312</v>
      </c>
      <c r="C325" s="17">
        <v>200</v>
      </c>
      <c r="D325" s="17">
        <v>59</v>
      </c>
    </row>
    <row r="326" spans="1:4" x14ac:dyDescent="0.2">
      <c r="A326" s="16">
        <v>189</v>
      </c>
      <c r="B326" s="2" t="s">
        <v>313</v>
      </c>
      <c r="C326" s="17">
        <v>200</v>
      </c>
      <c r="D326" s="17">
        <v>67</v>
      </c>
    </row>
    <row r="327" spans="1:4" x14ac:dyDescent="0.2">
      <c r="A327" s="16">
        <v>296</v>
      </c>
      <c r="B327" s="2" t="s">
        <v>314</v>
      </c>
      <c r="C327" s="17">
        <v>200</v>
      </c>
      <c r="D327" s="17">
        <v>105</v>
      </c>
    </row>
    <row r="328" spans="1:4" x14ac:dyDescent="0.2">
      <c r="A328" s="16">
        <v>1696</v>
      </c>
      <c r="B328" s="2" t="s">
        <v>315</v>
      </c>
      <c r="C328" s="17">
        <v>200</v>
      </c>
      <c r="D328" s="17">
        <v>96</v>
      </c>
    </row>
    <row r="329" spans="1:4" x14ac:dyDescent="0.2">
      <c r="A329" s="16">
        <v>352</v>
      </c>
      <c r="B329" s="2" t="s">
        <v>316</v>
      </c>
      <c r="C329" s="17">
        <v>200</v>
      </c>
      <c r="D329" s="17" t="s">
        <v>338</v>
      </c>
    </row>
    <row r="330" spans="1:4" x14ac:dyDescent="0.2">
      <c r="A330" s="16">
        <v>294</v>
      </c>
      <c r="B330" s="2" t="s">
        <v>317</v>
      </c>
      <c r="C330" s="17">
        <v>200</v>
      </c>
      <c r="D330" s="17">
        <v>49</v>
      </c>
    </row>
    <row r="331" spans="1:4" x14ac:dyDescent="0.2">
      <c r="A331" s="16">
        <v>873</v>
      </c>
      <c r="B331" s="2" t="s">
        <v>318</v>
      </c>
      <c r="C331" s="17">
        <v>200</v>
      </c>
      <c r="D331" s="17">
        <v>54</v>
      </c>
    </row>
    <row r="332" spans="1:4" x14ac:dyDescent="0.2">
      <c r="A332" s="16">
        <v>632</v>
      </c>
      <c r="B332" s="2" t="s">
        <v>319</v>
      </c>
      <c r="C332" s="17">
        <v>200</v>
      </c>
      <c r="D332" s="17">
        <v>112</v>
      </c>
    </row>
    <row r="333" spans="1:4" x14ac:dyDescent="0.2">
      <c r="A333" s="16">
        <v>880</v>
      </c>
      <c r="B333" s="2" t="s">
        <v>320</v>
      </c>
      <c r="C333" s="17">
        <v>200</v>
      </c>
      <c r="D333" s="17">
        <v>80</v>
      </c>
    </row>
    <row r="334" spans="1:4" x14ac:dyDescent="0.2">
      <c r="A334" s="16">
        <v>351</v>
      </c>
      <c r="B334" s="2" t="s">
        <v>321</v>
      </c>
      <c r="C334" s="17">
        <v>200</v>
      </c>
      <c r="D334" s="17">
        <v>92</v>
      </c>
    </row>
    <row r="335" spans="1:4" x14ac:dyDescent="0.2">
      <c r="A335" s="16">
        <v>479</v>
      </c>
      <c r="B335" s="2" t="s">
        <v>322</v>
      </c>
      <c r="C335" s="17">
        <v>285</v>
      </c>
      <c r="D335" s="17">
        <v>171</v>
      </c>
    </row>
    <row r="336" spans="1:4" x14ac:dyDescent="0.2">
      <c r="A336" s="16">
        <v>297</v>
      </c>
      <c r="B336" s="2" t="s">
        <v>323</v>
      </c>
      <c r="C336" s="17">
        <v>200</v>
      </c>
      <c r="D336" s="17" t="s">
        <v>338</v>
      </c>
    </row>
    <row r="337" spans="1:4" x14ac:dyDescent="0.2">
      <c r="A337" s="16">
        <v>473</v>
      </c>
      <c r="B337" s="2" t="s">
        <v>324</v>
      </c>
      <c r="C337" s="17">
        <v>200</v>
      </c>
      <c r="D337" s="17">
        <v>90</v>
      </c>
    </row>
    <row r="338" spans="1:4" x14ac:dyDescent="0.2">
      <c r="A338" s="16">
        <v>50</v>
      </c>
      <c r="B338" s="2" t="s">
        <v>326</v>
      </c>
      <c r="C338" s="17">
        <v>200</v>
      </c>
      <c r="D338" s="17">
        <v>30</v>
      </c>
    </row>
    <row r="339" spans="1:4" x14ac:dyDescent="0.2">
      <c r="A339" s="16">
        <v>355</v>
      </c>
      <c r="B339" s="2" t="s">
        <v>327</v>
      </c>
      <c r="C339" s="17">
        <v>258</v>
      </c>
      <c r="D339" s="17">
        <v>155</v>
      </c>
    </row>
    <row r="340" spans="1:4" x14ac:dyDescent="0.2">
      <c r="A340" s="16">
        <v>299</v>
      </c>
      <c r="B340" s="2" t="s">
        <v>328</v>
      </c>
      <c r="C340" s="17">
        <v>200</v>
      </c>
      <c r="D340" s="17" t="s">
        <v>338</v>
      </c>
    </row>
    <row r="341" spans="1:4" x14ac:dyDescent="0.2">
      <c r="A341" s="16">
        <v>637</v>
      </c>
      <c r="B341" s="2" t="s">
        <v>329</v>
      </c>
      <c r="C341" s="17">
        <v>318</v>
      </c>
      <c r="D341" s="17">
        <v>191</v>
      </c>
    </row>
    <row r="342" spans="1:4" x14ac:dyDescent="0.2">
      <c r="A342" s="16">
        <v>638</v>
      </c>
      <c r="B342" s="2" t="s">
        <v>330</v>
      </c>
      <c r="C342" s="17">
        <v>200</v>
      </c>
      <c r="D342" s="17">
        <v>84</v>
      </c>
    </row>
    <row r="343" spans="1:4" x14ac:dyDescent="0.2">
      <c r="A343" s="16">
        <v>1892</v>
      </c>
      <c r="B343" s="2" t="s">
        <v>331</v>
      </c>
      <c r="C343" s="17">
        <v>213</v>
      </c>
      <c r="D343" s="17">
        <v>128</v>
      </c>
    </row>
    <row r="344" spans="1:4" x14ac:dyDescent="0.2">
      <c r="A344" s="16">
        <v>879</v>
      </c>
      <c r="B344" s="2" t="s">
        <v>332</v>
      </c>
      <c r="C344" s="17">
        <v>200</v>
      </c>
      <c r="D344" s="17">
        <v>42</v>
      </c>
    </row>
    <row r="345" spans="1:4" x14ac:dyDescent="0.2">
      <c r="A345" s="16">
        <v>301</v>
      </c>
      <c r="B345" s="2" t="s">
        <v>333</v>
      </c>
      <c r="C345" s="17">
        <v>228</v>
      </c>
      <c r="D345" s="17">
        <v>137</v>
      </c>
    </row>
    <row r="346" spans="1:4" x14ac:dyDescent="0.2">
      <c r="A346" s="16">
        <v>1896</v>
      </c>
      <c r="B346" s="2" t="s">
        <v>334</v>
      </c>
      <c r="C346" s="17">
        <v>200</v>
      </c>
      <c r="D346" s="17">
        <v>77</v>
      </c>
    </row>
    <row r="347" spans="1:4" x14ac:dyDescent="0.2">
      <c r="A347" s="16">
        <v>642</v>
      </c>
      <c r="B347" s="2" t="s">
        <v>335</v>
      </c>
      <c r="C347" s="17">
        <v>287</v>
      </c>
      <c r="D347" s="17" t="s">
        <v>338</v>
      </c>
    </row>
    <row r="348" spans="1:4" x14ac:dyDescent="0.2">
      <c r="A348" s="16">
        <v>193</v>
      </c>
      <c r="B348" s="2" t="s">
        <v>336</v>
      </c>
      <c r="C348" s="17">
        <v>245</v>
      </c>
      <c r="D348" s="17">
        <v>147</v>
      </c>
    </row>
    <row r="349" spans="1:4" x14ac:dyDescent="0.2">
      <c r="A349" s="16">
        <v>9999</v>
      </c>
      <c r="B349" s="2" t="s">
        <v>337</v>
      </c>
    </row>
  </sheetData>
  <sheetProtection algorithmName="SHA-512" hashValue="WPpkknjC9K99AM3DKDXTLbCGAiUIxIVp4S44hWPAhdNZQ6Aqqk9iRLETfqkUQvPJNrqaaqus6JU9U9RxDNe/Rg==" saltValue="DmhNAY5TS9pgMneLB8ksvw==" spinCount="100000" sheet="1" objects="1" scenarios="1"/>
  <sortState xmlns:xlrd2="http://schemas.microsoft.com/office/spreadsheetml/2017/richdata2" ref="A181:D182">
    <sortCondition ref="B181:B182"/>
  </sortState>
  <mergeCells count="1">
    <mergeCell ref="A1:F1"/>
  </mergeCells>
  <phoneticPr fontId="5" type="noConversion"/>
  <printOptions gridLine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3" manualBreakCount="3">
    <brk id="103" max="4" man="1"/>
    <brk id="199" max="4" man="1"/>
    <brk id="300"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zoomScale="80" zoomScaleNormal="80" workbookViewId="0">
      <selection activeCell="M18" sqref="M18"/>
    </sheetView>
  </sheetViews>
  <sheetFormatPr defaultColWidth="9.140625" defaultRowHeight="12.75" x14ac:dyDescent="0.2"/>
  <cols>
    <col min="1" max="1" width="14.140625" style="18" customWidth="1"/>
    <col min="2" max="2" width="18.42578125" style="1" customWidth="1"/>
    <col min="3" max="3" width="40.7109375" style="1" customWidth="1"/>
    <col min="4" max="4" width="11.140625" style="19" customWidth="1"/>
    <col min="5" max="5" width="40.7109375" style="1" customWidth="1"/>
    <col min="6" max="6" width="11.140625" style="19" customWidth="1"/>
    <col min="7" max="16384" width="9.140625" style="1"/>
  </cols>
  <sheetData>
    <row r="1" spans="1:7" ht="39" customHeight="1" x14ac:dyDescent="0.2">
      <c r="A1" s="59" t="s">
        <v>529</v>
      </c>
      <c r="B1" s="59"/>
      <c r="C1" s="59"/>
      <c r="D1" s="59"/>
      <c r="E1" s="59"/>
      <c r="F1" s="59"/>
    </row>
    <row r="2" spans="1:7" x14ac:dyDescent="0.2">
      <c r="A2" s="15" t="s">
        <v>419</v>
      </c>
      <c r="B2" s="12" t="s">
        <v>457</v>
      </c>
      <c r="C2" s="2" t="s">
        <v>420</v>
      </c>
      <c r="D2" s="17" t="s">
        <v>421</v>
      </c>
      <c r="E2" s="2" t="s">
        <v>422</v>
      </c>
      <c r="F2" s="17" t="s">
        <v>421</v>
      </c>
    </row>
    <row r="3" spans="1:7" x14ac:dyDescent="0.2">
      <c r="A3" s="16">
        <v>361</v>
      </c>
      <c r="B3" s="2" t="s">
        <v>26</v>
      </c>
      <c r="C3" s="2" t="s">
        <v>423</v>
      </c>
      <c r="D3" s="17">
        <v>185</v>
      </c>
      <c r="E3" s="2" t="s">
        <v>424</v>
      </c>
      <c r="F3" s="17">
        <v>38</v>
      </c>
    </row>
    <row r="4" spans="1:7" x14ac:dyDescent="0.2">
      <c r="A4" s="16">
        <v>141</v>
      </c>
      <c r="B4" s="2" t="s">
        <v>27</v>
      </c>
      <c r="C4" s="2" t="s">
        <v>425</v>
      </c>
      <c r="D4" s="17">
        <v>148</v>
      </c>
      <c r="E4" s="2" t="s">
        <v>369</v>
      </c>
      <c r="F4" s="17">
        <v>55</v>
      </c>
    </row>
    <row r="5" spans="1:7" x14ac:dyDescent="0.2">
      <c r="A5" s="16">
        <v>748</v>
      </c>
      <c r="B5" s="2" t="s">
        <v>46</v>
      </c>
      <c r="C5" s="2" t="s">
        <v>46</v>
      </c>
      <c r="D5" s="17">
        <v>133</v>
      </c>
      <c r="E5" s="2" t="s">
        <v>426</v>
      </c>
      <c r="F5" s="17">
        <v>95</v>
      </c>
    </row>
    <row r="6" spans="1:7" x14ac:dyDescent="0.2">
      <c r="A6" s="16">
        <v>209</v>
      </c>
      <c r="B6" s="2" t="s">
        <v>51</v>
      </c>
      <c r="C6" s="2" t="s">
        <v>51</v>
      </c>
      <c r="D6" s="17">
        <v>137</v>
      </c>
      <c r="E6" s="2" t="s">
        <v>427</v>
      </c>
      <c r="F6" s="17">
        <v>73</v>
      </c>
    </row>
    <row r="7" spans="1:7" x14ac:dyDescent="0.2">
      <c r="A7" s="16">
        <v>375</v>
      </c>
      <c r="B7" s="2" t="s">
        <v>52</v>
      </c>
      <c r="C7" s="2" t="s">
        <v>52</v>
      </c>
      <c r="D7" s="17">
        <v>180</v>
      </c>
      <c r="E7" s="2" t="s">
        <v>339</v>
      </c>
      <c r="F7" s="17">
        <v>70</v>
      </c>
    </row>
    <row r="8" spans="1:7" x14ac:dyDescent="0.2">
      <c r="A8" s="16">
        <v>313</v>
      </c>
      <c r="B8" s="2" t="s">
        <v>68</v>
      </c>
      <c r="C8" s="2" t="s">
        <v>340</v>
      </c>
      <c r="D8" s="17">
        <v>200</v>
      </c>
      <c r="E8" s="2" t="s">
        <v>341</v>
      </c>
      <c r="F8" s="17">
        <v>23</v>
      </c>
    </row>
    <row r="9" spans="1:7" x14ac:dyDescent="0.2">
      <c r="A9" s="16">
        <v>310</v>
      </c>
      <c r="B9" s="2" t="s">
        <v>77</v>
      </c>
      <c r="C9" s="2" t="s">
        <v>342</v>
      </c>
      <c r="D9" s="17">
        <v>150</v>
      </c>
      <c r="E9" s="2" t="s">
        <v>428</v>
      </c>
      <c r="F9" s="17">
        <v>63</v>
      </c>
    </row>
    <row r="10" spans="1:7" x14ac:dyDescent="0.2">
      <c r="A10" s="16">
        <v>736</v>
      </c>
      <c r="B10" s="2" t="s">
        <v>78</v>
      </c>
      <c r="C10" s="2" t="s">
        <v>429</v>
      </c>
      <c r="D10" s="17">
        <v>93</v>
      </c>
      <c r="E10" s="2" t="s">
        <v>370</v>
      </c>
      <c r="F10" s="17">
        <v>49</v>
      </c>
    </row>
    <row r="11" spans="1:7" x14ac:dyDescent="0.2">
      <c r="A11" s="16">
        <v>766</v>
      </c>
      <c r="B11" s="2" t="s">
        <v>88</v>
      </c>
      <c r="C11" s="2" t="s">
        <v>88</v>
      </c>
      <c r="D11" s="17">
        <v>152</v>
      </c>
      <c r="E11" s="2" t="s">
        <v>430</v>
      </c>
      <c r="F11" s="17">
        <v>51</v>
      </c>
    </row>
    <row r="12" spans="1:7" x14ac:dyDescent="0.2">
      <c r="A12" s="16">
        <v>1719</v>
      </c>
      <c r="B12" s="2" t="s">
        <v>91</v>
      </c>
      <c r="C12" s="2" t="s">
        <v>431</v>
      </c>
      <c r="D12" s="17">
        <v>23</v>
      </c>
      <c r="E12" s="2" t="s">
        <v>432</v>
      </c>
      <c r="F12" s="17">
        <v>73</v>
      </c>
    </row>
    <row r="13" spans="1:7" x14ac:dyDescent="0.2">
      <c r="A13" s="16">
        <v>226</v>
      </c>
      <c r="B13" s="2" t="s">
        <v>94</v>
      </c>
      <c r="C13" s="2" t="s">
        <v>433</v>
      </c>
      <c r="D13" s="17">
        <v>118</v>
      </c>
      <c r="E13" s="2" t="s">
        <v>387</v>
      </c>
      <c r="F13" s="17">
        <v>61</v>
      </c>
    </row>
    <row r="14" spans="1:7" x14ac:dyDescent="0.2">
      <c r="A14" s="16">
        <v>385</v>
      </c>
      <c r="B14" s="2" t="s">
        <v>96</v>
      </c>
      <c r="C14" s="2" t="s">
        <v>434</v>
      </c>
      <c r="D14" s="17">
        <v>162</v>
      </c>
      <c r="E14" s="2" t="s">
        <v>325</v>
      </c>
      <c r="F14" s="17">
        <v>41</v>
      </c>
    </row>
    <row r="15" spans="1:7" x14ac:dyDescent="0.2">
      <c r="A15" s="16">
        <v>233</v>
      </c>
      <c r="B15" s="2" t="s">
        <v>107</v>
      </c>
      <c r="C15" s="2" t="s">
        <v>361</v>
      </c>
      <c r="D15" s="17">
        <v>74</v>
      </c>
      <c r="E15" s="2" t="s">
        <v>364</v>
      </c>
      <c r="F15" s="17">
        <v>24</v>
      </c>
    </row>
    <row r="16" spans="1:7" x14ac:dyDescent="0.2">
      <c r="A16" s="16">
        <v>1942</v>
      </c>
      <c r="B16" s="2" t="s">
        <v>381</v>
      </c>
      <c r="C16" s="2" t="s">
        <v>384</v>
      </c>
      <c r="D16" s="17">
        <v>169</v>
      </c>
      <c r="E16" s="2" t="s">
        <v>190</v>
      </c>
      <c r="F16" s="17">
        <v>116</v>
      </c>
      <c r="G16" s="4"/>
    </row>
    <row r="17" spans="1:7" x14ac:dyDescent="0.2">
      <c r="A17" s="16">
        <v>14</v>
      </c>
      <c r="B17" s="2" t="s">
        <v>118</v>
      </c>
      <c r="C17" s="2" t="s">
        <v>399</v>
      </c>
      <c r="D17" s="17">
        <v>157</v>
      </c>
      <c r="E17" s="2" t="s">
        <v>400</v>
      </c>
      <c r="F17" s="17">
        <v>39</v>
      </c>
      <c r="G17" s="3"/>
    </row>
    <row r="18" spans="1:7" x14ac:dyDescent="0.2">
      <c r="A18" s="16">
        <v>392</v>
      </c>
      <c r="B18" s="2" t="s">
        <v>121</v>
      </c>
      <c r="C18" s="2" t="s">
        <v>343</v>
      </c>
      <c r="D18" s="17">
        <v>200</v>
      </c>
      <c r="E18" s="2" t="s">
        <v>344</v>
      </c>
      <c r="F18" s="17">
        <v>130</v>
      </c>
      <c r="G18" s="3"/>
    </row>
    <row r="19" spans="1:7" x14ac:dyDescent="0.2">
      <c r="A19" s="16">
        <v>72</v>
      </c>
      <c r="B19" s="2" t="s">
        <v>127</v>
      </c>
      <c r="C19" s="2" t="s">
        <v>345</v>
      </c>
      <c r="D19" s="17">
        <v>130</v>
      </c>
      <c r="E19" s="2" t="s">
        <v>346</v>
      </c>
      <c r="F19" s="17">
        <v>27</v>
      </c>
    </row>
    <row r="20" spans="1:7" x14ac:dyDescent="0.2">
      <c r="A20" s="16">
        <v>246</v>
      </c>
      <c r="B20" s="2" t="s">
        <v>131</v>
      </c>
      <c r="C20" s="2" t="s">
        <v>347</v>
      </c>
      <c r="D20" s="17">
        <v>69</v>
      </c>
      <c r="E20" s="2" t="s">
        <v>435</v>
      </c>
      <c r="F20" s="17">
        <v>25</v>
      </c>
    </row>
    <row r="21" spans="1:7" x14ac:dyDescent="0.2">
      <c r="A21" s="16">
        <v>530</v>
      </c>
      <c r="B21" s="2" t="s">
        <v>137</v>
      </c>
      <c r="C21" s="2" t="s">
        <v>137</v>
      </c>
      <c r="D21" s="17">
        <v>144</v>
      </c>
      <c r="E21" s="2" t="s">
        <v>402</v>
      </c>
      <c r="F21" s="17">
        <v>34</v>
      </c>
    </row>
    <row r="22" spans="1:7" x14ac:dyDescent="0.2">
      <c r="A22" s="16">
        <v>252</v>
      </c>
      <c r="B22" s="2" t="s">
        <v>140</v>
      </c>
      <c r="C22" s="2" t="s">
        <v>348</v>
      </c>
      <c r="D22" s="17">
        <v>119</v>
      </c>
      <c r="E22" s="2" t="s">
        <v>436</v>
      </c>
      <c r="F22" s="17">
        <v>49</v>
      </c>
    </row>
    <row r="23" spans="1:7" x14ac:dyDescent="0.2">
      <c r="A23" s="16">
        <v>797</v>
      </c>
      <c r="B23" s="2" t="s">
        <v>141</v>
      </c>
      <c r="C23" s="2" t="s">
        <v>437</v>
      </c>
      <c r="D23" s="17">
        <v>112</v>
      </c>
      <c r="E23" s="2" t="s">
        <v>141</v>
      </c>
      <c r="F23" s="17">
        <v>59</v>
      </c>
    </row>
    <row r="24" spans="1:7" x14ac:dyDescent="0.2">
      <c r="A24" s="16">
        <v>1507</v>
      </c>
      <c r="B24" s="2" t="s">
        <v>148</v>
      </c>
      <c r="C24" s="2" t="s">
        <v>349</v>
      </c>
      <c r="D24" s="17">
        <v>23</v>
      </c>
      <c r="E24" s="2" t="s">
        <v>438</v>
      </c>
      <c r="F24" s="17">
        <v>53</v>
      </c>
    </row>
    <row r="25" spans="1:7" x14ac:dyDescent="0.2">
      <c r="A25" s="16">
        <v>80</v>
      </c>
      <c r="B25" s="2" t="s">
        <v>165</v>
      </c>
      <c r="C25" s="2" t="s">
        <v>361</v>
      </c>
      <c r="D25" s="17">
        <v>153</v>
      </c>
      <c r="E25" s="2" t="s">
        <v>364</v>
      </c>
      <c r="F25" s="17">
        <v>42</v>
      </c>
    </row>
    <row r="26" spans="1:7" x14ac:dyDescent="0.2">
      <c r="A26" s="16">
        <v>263</v>
      </c>
      <c r="B26" s="2" t="s">
        <v>178</v>
      </c>
      <c r="C26" s="2" t="s">
        <v>350</v>
      </c>
      <c r="D26" s="17">
        <v>79</v>
      </c>
      <c r="E26" s="2" t="s">
        <v>439</v>
      </c>
      <c r="F26" s="17">
        <v>67</v>
      </c>
    </row>
    <row r="27" spans="1:7" x14ac:dyDescent="0.2">
      <c r="A27" s="16">
        <v>1978</v>
      </c>
      <c r="B27" s="2" t="s">
        <v>395</v>
      </c>
      <c r="C27" s="2" t="s">
        <v>376</v>
      </c>
      <c r="D27" s="17">
        <v>140</v>
      </c>
      <c r="E27" s="2" t="s">
        <v>440</v>
      </c>
      <c r="F27" s="17">
        <v>58</v>
      </c>
    </row>
    <row r="28" spans="1:7" x14ac:dyDescent="0.2">
      <c r="A28" s="16">
        <v>1955</v>
      </c>
      <c r="B28" s="2" t="s">
        <v>188</v>
      </c>
      <c r="C28" s="2" t="s">
        <v>351</v>
      </c>
      <c r="D28" s="17">
        <v>52</v>
      </c>
      <c r="E28" s="2" t="s">
        <v>352</v>
      </c>
      <c r="F28" s="17">
        <v>90</v>
      </c>
    </row>
    <row r="29" spans="1:7" x14ac:dyDescent="0.2">
      <c r="A29" s="16">
        <v>944</v>
      </c>
      <c r="B29" s="2" t="s">
        <v>189</v>
      </c>
      <c r="C29" s="2" t="s">
        <v>441</v>
      </c>
      <c r="D29" s="17">
        <v>104</v>
      </c>
      <c r="E29" s="2" t="s">
        <v>353</v>
      </c>
      <c r="F29" s="17">
        <v>25</v>
      </c>
    </row>
    <row r="30" spans="1:7" x14ac:dyDescent="0.2">
      <c r="A30" s="16">
        <v>1930</v>
      </c>
      <c r="B30" s="2" t="s">
        <v>378</v>
      </c>
      <c r="C30" s="2" t="s">
        <v>259</v>
      </c>
      <c r="D30" s="17">
        <v>181</v>
      </c>
      <c r="E30" s="2" t="s">
        <v>49</v>
      </c>
      <c r="F30" s="17">
        <v>58</v>
      </c>
    </row>
    <row r="31" spans="1:7" x14ac:dyDescent="0.2">
      <c r="A31" s="16">
        <v>1895</v>
      </c>
      <c r="B31" s="2" t="s">
        <v>205</v>
      </c>
      <c r="C31" s="2" t="s">
        <v>371</v>
      </c>
      <c r="D31" s="17">
        <v>119</v>
      </c>
      <c r="E31" s="2" t="s">
        <v>442</v>
      </c>
      <c r="F31" s="17">
        <v>26</v>
      </c>
    </row>
    <row r="32" spans="1:7" x14ac:dyDescent="0.2">
      <c r="A32" s="16">
        <v>431</v>
      </c>
      <c r="B32" s="2" t="s">
        <v>213</v>
      </c>
      <c r="C32" s="2" t="s">
        <v>443</v>
      </c>
      <c r="D32" s="17">
        <v>157</v>
      </c>
      <c r="E32" s="2" t="s">
        <v>444</v>
      </c>
      <c r="F32" s="17">
        <v>77</v>
      </c>
    </row>
    <row r="33" spans="1:6" x14ac:dyDescent="0.2">
      <c r="A33" s="16">
        <v>432</v>
      </c>
      <c r="B33" s="2" t="s">
        <v>214</v>
      </c>
      <c r="C33" s="2" t="s">
        <v>354</v>
      </c>
      <c r="D33" s="17">
        <v>66</v>
      </c>
      <c r="E33" s="2" t="s">
        <v>355</v>
      </c>
      <c r="F33" s="17">
        <v>32</v>
      </c>
    </row>
    <row r="34" spans="1:6" x14ac:dyDescent="0.2">
      <c r="A34" s="16">
        <v>828</v>
      </c>
      <c r="B34" s="2" t="s">
        <v>216</v>
      </c>
      <c r="C34" s="2" t="s">
        <v>385</v>
      </c>
      <c r="D34" s="17">
        <v>155</v>
      </c>
      <c r="E34" s="2" t="s">
        <v>445</v>
      </c>
      <c r="F34" s="17">
        <v>43</v>
      </c>
    </row>
    <row r="35" spans="1:6" x14ac:dyDescent="0.2">
      <c r="A35" s="16">
        <v>1894</v>
      </c>
      <c r="B35" s="2" t="s">
        <v>222</v>
      </c>
      <c r="C35" s="2" t="s">
        <v>373</v>
      </c>
      <c r="D35" s="17">
        <v>65</v>
      </c>
      <c r="E35" s="2" t="s">
        <v>374</v>
      </c>
      <c r="F35" s="17">
        <v>45</v>
      </c>
    </row>
    <row r="36" spans="1:6" x14ac:dyDescent="0.2">
      <c r="A36" s="16">
        <v>177</v>
      </c>
      <c r="B36" s="2" t="s">
        <v>227</v>
      </c>
      <c r="C36" s="2" t="s">
        <v>356</v>
      </c>
      <c r="D36" s="17">
        <v>57</v>
      </c>
      <c r="E36" s="2" t="s">
        <v>446</v>
      </c>
      <c r="F36" s="17">
        <v>23</v>
      </c>
    </row>
    <row r="37" spans="1:6" x14ac:dyDescent="0.2">
      <c r="A37" s="16">
        <v>703</v>
      </c>
      <c r="B37" s="2" t="s">
        <v>228</v>
      </c>
      <c r="C37" s="2" t="s">
        <v>447</v>
      </c>
      <c r="D37" s="17">
        <v>107</v>
      </c>
      <c r="E37" s="2" t="s">
        <v>357</v>
      </c>
      <c r="F37" s="17">
        <v>60</v>
      </c>
    </row>
    <row r="38" spans="1:6" x14ac:dyDescent="0.2">
      <c r="A38" s="16">
        <v>1742</v>
      </c>
      <c r="B38" s="2" t="s">
        <v>235</v>
      </c>
      <c r="C38" s="2" t="s">
        <v>448</v>
      </c>
      <c r="D38" s="17">
        <v>106</v>
      </c>
      <c r="E38" s="2" t="s">
        <v>358</v>
      </c>
      <c r="F38" s="17">
        <v>72</v>
      </c>
    </row>
    <row r="39" spans="1:6" x14ac:dyDescent="0.2">
      <c r="A39" s="16">
        <v>1904</v>
      </c>
      <c r="B39" s="2" t="s">
        <v>266</v>
      </c>
      <c r="C39" s="2" t="s">
        <v>359</v>
      </c>
      <c r="D39" s="17">
        <v>159</v>
      </c>
      <c r="E39" s="2" t="s">
        <v>360</v>
      </c>
      <c r="F39" s="17">
        <v>83</v>
      </c>
    </row>
    <row r="40" spans="1:6" x14ac:dyDescent="0.2">
      <c r="A40" s="16">
        <v>1900</v>
      </c>
      <c r="B40" s="2" t="s">
        <v>418</v>
      </c>
      <c r="C40" s="2" t="s">
        <v>361</v>
      </c>
      <c r="D40" s="17">
        <v>141</v>
      </c>
      <c r="E40" s="2" t="s">
        <v>362</v>
      </c>
      <c r="F40" s="17">
        <v>33</v>
      </c>
    </row>
    <row r="41" spans="1:6" x14ac:dyDescent="0.2">
      <c r="A41" s="16">
        <v>867</v>
      </c>
      <c r="B41" s="2" t="s">
        <v>301</v>
      </c>
      <c r="C41" s="2" t="s">
        <v>449</v>
      </c>
      <c r="D41" s="17">
        <v>153</v>
      </c>
      <c r="E41" s="2" t="s">
        <v>450</v>
      </c>
      <c r="F41" s="17">
        <v>48</v>
      </c>
    </row>
    <row r="42" spans="1:6" x14ac:dyDescent="0.2">
      <c r="A42" s="16">
        <v>668</v>
      </c>
      <c r="B42" s="2" t="s">
        <v>307</v>
      </c>
      <c r="C42" s="2" t="s">
        <v>363</v>
      </c>
      <c r="D42" s="17">
        <v>67</v>
      </c>
      <c r="E42" s="2" t="s">
        <v>451</v>
      </c>
      <c r="F42" s="17">
        <v>30</v>
      </c>
    </row>
    <row r="43" spans="1:6" x14ac:dyDescent="0.2">
      <c r="A43" s="16">
        <v>352</v>
      </c>
      <c r="B43" s="2" t="s">
        <v>316</v>
      </c>
      <c r="C43" s="2" t="s">
        <v>316</v>
      </c>
      <c r="D43" s="17">
        <v>122</v>
      </c>
      <c r="E43" s="2" t="s">
        <v>452</v>
      </c>
      <c r="F43" s="17">
        <v>62</v>
      </c>
    </row>
    <row r="44" spans="1:6" x14ac:dyDescent="0.2">
      <c r="A44" s="16">
        <v>297</v>
      </c>
      <c r="B44" s="2" t="s">
        <v>323</v>
      </c>
      <c r="C44" s="2" t="s">
        <v>453</v>
      </c>
      <c r="D44" s="17">
        <v>152</v>
      </c>
      <c r="E44" s="2" t="s">
        <v>454</v>
      </c>
      <c r="F44" s="17">
        <v>62</v>
      </c>
    </row>
    <row r="45" spans="1:6" x14ac:dyDescent="0.2">
      <c r="A45" s="16">
        <v>299</v>
      </c>
      <c r="B45" s="2" t="s">
        <v>328</v>
      </c>
      <c r="C45" s="2" t="s">
        <v>455</v>
      </c>
      <c r="D45" s="17"/>
      <c r="E45" s="2" t="s">
        <v>456</v>
      </c>
      <c r="F45" s="17"/>
    </row>
    <row r="46" spans="1:6" x14ac:dyDescent="0.2">
      <c r="A46" s="16">
        <v>642</v>
      </c>
      <c r="B46" s="2" t="s">
        <v>335</v>
      </c>
      <c r="C46" s="2" t="s">
        <v>335</v>
      </c>
      <c r="D46" s="17">
        <v>184</v>
      </c>
      <c r="E46" s="2" t="s">
        <v>365</v>
      </c>
      <c r="F46" s="17">
        <v>102</v>
      </c>
    </row>
  </sheetData>
  <sheetProtection algorithmName="SHA-512" hashValue="/8y3BQEAwh6s+nUUAbG0Tb69byWrBkR5VNFoUqGKWCKL1qcGSmAIqMMeZ1+Mt8whp1tnsfX6IWGEjZcEOSHnMg==" saltValue="pEia+E3LZPUZUynl9ADVZQ==" spinCount="100000" sheet="1" objects="1" scenarios="1"/>
  <mergeCells count="1">
    <mergeCell ref="A1:F1"/>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21e73338774cb3a9b32315eeb01cfe1d">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8ed9f4e78531f8b4029360f5c01cd0f9"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36fa14-fccf-44e7-8a3a-888f36201753}"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168b6c1-e810-47fe-8163-bf9b9d31d68b">
      <Terms xmlns="http://schemas.microsoft.com/office/infopath/2007/PartnerControls"/>
    </lcf76f155ced4ddcb4097134ff3c332f>
    <TaxCatchAll xmlns="8e408a69-fb97-4716-8af1-a872e3f7f02e" xsi:nil="true"/>
  </documentManagement>
</p:properties>
</file>

<file path=customXml/itemProps1.xml><?xml version="1.0" encoding="utf-8"?>
<ds:datastoreItem xmlns:ds="http://schemas.openxmlformats.org/officeDocument/2006/customXml" ds:itemID="{61232933-BCF7-4CCB-A1CD-7E598F187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8b6c1-e810-47fe-8163-bf9b9d31d68b"/>
    <ds:schemaRef ds:uri="8e408a69-fb97-4716-8af1-a872e3f7f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F01A45-C520-4F95-AE21-42FA264C54A9}">
  <ds:schemaRefs>
    <ds:schemaRef ds:uri="http://schemas.microsoft.com/sharepoint/v3/contenttype/forms"/>
  </ds:schemaRefs>
</ds:datastoreItem>
</file>

<file path=customXml/itemProps3.xml><?xml version="1.0" encoding="utf-8"?>
<ds:datastoreItem xmlns:ds="http://schemas.openxmlformats.org/officeDocument/2006/customXml" ds:itemID="{626D9356-3662-4E39-BB70-47103F682FD4}">
  <ds:schemaRefs>
    <ds:schemaRef ds:uri="http://schemas.microsoft.com/office/2006/metadata/properties"/>
    <ds:schemaRef ds:uri="http://schemas.microsoft.com/office/infopath/2007/PartnerControls"/>
    <ds:schemaRef ds:uri="6168b6c1-e810-47fe-8163-bf9b9d31d68b"/>
    <ds:schemaRef ds:uri="8e408a69-fb97-4716-8af1-a872e3f7f0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toelichting</vt:lpstr>
      <vt:lpstr>berekening</vt:lpstr>
      <vt:lpstr>wpo</vt:lpstr>
      <vt:lpstr>Bijlage 1</vt:lpstr>
      <vt:lpstr>Bijlage 2</vt:lpstr>
      <vt:lpstr>berekening!Afdrukbereik</vt:lpstr>
      <vt:lpstr>'Bijlage 1'!Afdrukbereik</vt:lpstr>
      <vt:lpstr>instandhoudingsnormen</vt:lpstr>
    </vt:vector>
  </TitlesOfParts>
  <Company>Adviesbureau Keizer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gemiddelde schoolgrootte</dc:title>
  <dc:creator>Bé Keizer</dc:creator>
  <cp:lastModifiedBy>Kitty Attema</cp:lastModifiedBy>
  <cp:lastPrinted>2023-01-18T12:18:59Z</cp:lastPrinted>
  <dcterms:created xsi:type="dcterms:W3CDTF">2004-12-15T09:09:15Z</dcterms:created>
  <dcterms:modified xsi:type="dcterms:W3CDTF">2023-02-15T14:07:26Z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ies>
</file>